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tch\Desktop\MGB 2019 files\quarterly report2019\september\"/>
    </mc:Choice>
  </mc:AlternateContent>
  <bookViews>
    <workbookView xWindow="135" yWindow="105" windowWidth="14670" windowHeight="15600" tabRatio="552" activeTab="3"/>
  </bookViews>
  <sheets>
    <sheet name="FAR1 01 total " sheetId="1" r:id="rId1"/>
    <sheet name="FAR1 01 regional" sheetId="2" r:id="rId2"/>
    <sheet name="FAR1 01 particular" sheetId="3" r:id="rId3"/>
    <sheet name="FAR1 01 particular and ous" sheetId="4" r:id="rId4"/>
  </sheets>
  <definedNames>
    <definedName name="_xlnm.Print_Area" localSheetId="2">'FAR1 01 particular'!$A$1:$X$104</definedName>
    <definedName name="_xlnm.Print_Area" localSheetId="3">'FAR1 01 particular and ous'!$B$1:$Y$701</definedName>
    <definedName name="_xlnm.Print_Area" localSheetId="1">'FAR1 01 regional'!$A$1:$Y$206</definedName>
    <definedName name="_xlnm.Print_Titles" localSheetId="2">'FAR1 01 particular'!$12:$16</definedName>
    <definedName name="_xlnm.Print_Titles" localSheetId="3">'FAR1 01 particular and ous'!$12:$16</definedName>
    <definedName name="_xlnm.Print_Titles" localSheetId="1">'FAR1 01 regional'!$12:$18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8" i="1" l="1"/>
  <c r="U28" i="1"/>
  <c r="T28" i="1"/>
  <c r="S28" i="1"/>
  <c r="R28" i="1"/>
  <c r="Q28" i="1"/>
  <c r="P28" i="1"/>
  <c r="N28" i="1"/>
  <c r="L28" i="1"/>
  <c r="K28" i="1"/>
  <c r="J28" i="1"/>
  <c r="I28" i="1"/>
  <c r="H28" i="1"/>
  <c r="G28" i="1"/>
  <c r="F28" i="1"/>
  <c r="E28" i="1"/>
  <c r="D28" i="1"/>
  <c r="C28" i="1"/>
  <c r="Y200" i="4" l="1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P25" i="4"/>
  <c r="Y25" i="4"/>
  <c r="X25" i="4"/>
  <c r="W25" i="4"/>
  <c r="V25" i="4"/>
  <c r="V24" i="4" s="1"/>
  <c r="V23" i="4" s="1"/>
  <c r="V22" i="4" s="1"/>
  <c r="U25" i="4"/>
  <c r="T25" i="4"/>
  <c r="S25" i="4"/>
  <c r="R25" i="4"/>
  <c r="R24" i="4" s="1"/>
  <c r="R23" i="4" s="1"/>
  <c r="R22" i="4" s="1"/>
  <c r="Q25" i="4"/>
  <c r="O25" i="4"/>
  <c r="N25" i="4"/>
  <c r="N24" i="4" s="1"/>
  <c r="N23" i="4" s="1"/>
  <c r="N22" i="4" s="1"/>
  <c r="M25" i="4"/>
  <c r="L25" i="4"/>
  <c r="K25" i="4"/>
  <c r="J25" i="4"/>
  <c r="J24" i="4" s="1"/>
  <c r="J23" i="4" s="1"/>
  <c r="J22" i="4" s="1"/>
  <c r="I25" i="4"/>
  <c r="H25" i="4"/>
  <c r="G25" i="4"/>
  <c r="F25" i="4"/>
  <c r="F24" i="4" s="1"/>
  <c r="F23" i="4" s="1"/>
  <c r="F22" i="4" s="1"/>
  <c r="E25" i="4"/>
  <c r="E24" i="4" s="1"/>
  <c r="E23" i="4" s="1"/>
  <c r="E22" i="4" s="1"/>
  <c r="Y24" i="4"/>
  <c r="X24" i="4"/>
  <c r="W24" i="4"/>
  <c r="W23" i="4" s="1"/>
  <c r="W22" i="4" s="1"/>
  <c r="U24" i="4"/>
  <c r="T24" i="4"/>
  <c r="S24" i="4"/>
  <c r="S23" i="4" s="1"/>
  <c r="S22" i="4" s="1"/>
  <c r="Q24" i="4"/>
  <c r="P24" i="4"/>
  <c r="O24" i="4"/>
  <c r="O23" i="4" s="1"/>
  <c r="O22" i="4" s="1"/>
  <c r="M24" i="4"/>
  <c r="L24" i="4"/>
  <c r="K24" i="4"/>
  <c r="K23" i="4" s="1"/>
  <c r="K22" i="4" s="1"/>
  <c r="I24" i="4"/>
  <c r="H24" i="4"/>
  <c r="G24" i="4"/>
  <c r="G23" i="4" s="1"/>
  <c r="G22" i="4" s="1"/>
  <c r="Y23" i="4"/>
  <c r="X23" i="4"/>
  <c r="X22" i="4" s="1"/>
  <c r="U23" i="4"/>
  <c r="T23" i="4"/>
  <c r="T22" i="4" s="1"/>
  <c r="Q23" i="4"/>
  <c r="P23" i="4"/>
  <c r="P22" i="4" s="1"/>
  <c r="M23" i="4"/>
  <c r="L23" i="4"/>
  <c r="L22" i="4" s="1"/>
  <c r="I23" i="4"/>
  <c r="H23" i="4"/>
  <c r="H22" i="4" s="1"/>
  <c r="Y22" i="4"/>
  <c r="U22" i="4"/>
  <c r="Q22" i="4"/>
  <c r="M22" i="4"/>
  <c r="I22" i="4"/>
  <c r="X134" i="4" l="1"/>
  <c r="X620" i="4"/>
  <c r="X619" i="4" s="1"/>
  <c r="X618" i="4" s="1"/>
  <c r="X617" i="4" s="1"/>
  <c r="X567" i="4"/>
  <c r="X566" i="4" s="1"/>
  <c r="X565" i="4" s="1"/>
  <c r="X564" i="4" s="1"/>
  <c r="X557" i="4"/>
  <c r="X556" i="4" s="1"/>
  <c r="X555" i="4" s="1"/>
  <c r="X554" i="4" s="1"/>
  <c r="X501" i="4" s="1"/>
  <c r="X504" i="4"/>
  <c r="X503" i="4" s="1"/>
  <c r="X505" i="4"/>
  <c r="X494" i="4"/>
  <c r="X488" i="4"/>
  <c r="X478" i="4"/>
  <c r="X419" i="4" s="1"/>
  <c r="X418" i="4" s="1"/>
  <c r="X472" i="4"/>
  <c r="X352" i="4"/>
  <c r="X351" i="4" s="1"/>
  <c r="X350" i="4" s="1"/>
  <c r="X349" i="4" s="1"/>
  <c r="X348" i="4" s="1"/>
  <c r="X294" i="4"/>
  <c r="X229" i="4"/>
  <c r="X228" i="4" s="1"/>
  <c r="X227" i="4" s="1"/>
  <c r="X226" i="4" s="1"/>
  <c r="X133" i="4"/>
  <c r="X225" i="4" l="1"/>
  <c r="X224" i="4" s="1"/>
  <c r="N281" i="4"/>
  <c r="N176" i="4"/>
  <c r="G676" i="4" l="1"/>
  <c r="G679" i="4"/>
  <c r="G682" i="4"/>
  <c r="G685" i="4"/>
  <c r="G688" i="4"/>
  <c r="D852" i="4" l="1"/>
  <c r="D147" i="2" s="1"/>
  <c r="H852" i="4"/>
  <c r="H147" i="2" s="1"/>
  <c r="I852" i="4"/>
  <c r="I147" i="2" s="1"/>
  <c r="J852" i="4"/>
  <c r="J147" i="2" s="1"/>
  <c r="L852" i="4"/>
  <c r="L147" i="2" s="1"/>
  <c r="M852" i="4"/>
  <c r="M147" i="2" s="1"/>
  <c r="N852" i="4"/>
  <c r="N147" i="2" s="1"/>
  <c r="O852" i="4"/>
  <c r="O147" i="2" s="1"/>
  <c r="Q852" i="4"/>
  <c r="Q147" i="2" s="1"/>
  <c r="R852" i="4"/>
  <c r="R147" i="2" s="1"/>
  <c r="S852" i="4"/>
  <c r="S147" i="2" s="1"/>
  <c r="T852" i="4"/>
  <c r="T147" i="2" s="1"/>
  <c r="X852" i="4"/>
  <c r="X147" i="2" s="1"/>
  <c r="D853" i="4"/>
  <c r="D148" i="2" s="1"/>
  <c r="X853" i="4"/>
  <c r="X148" i="2" s="1"/>
  <c r="D854" i="4"/>
  <c r="D149" i="2" s="1"/>
  <c r="X854" i="4"/>
  <c r="X149" i="2" s="1"/>
  <c r="D855" i="4"/>
  <c r="D150" i="2" s="1"/>
  <c r="H855" i="4"/>
  <c r="H150" i="2" s="1"/>
  <c r="I855" i="4"/>
  <c r="I150" i="2" s="1"/>
  <c r="J855" i="4"/>
  <c r="J150" i="2" s="1"/>
  <c r="L855" i="4"/>
  <c r="L150" i="2" s="1"/>
  <c r="M855" i="4"/>
  <c r="M150" i="2" s="1"/>
  <c r="N855" i="4"/>
  <c r="N150" i="2" s="1"/>
  <c r="O855" i="4"/>
  <c r="O150" i="2" s="1"/>
  <c r="Q855" i="4"/>
  <c r="Q150" i="2" s="1"/>
  <c r="R855" i="4"/>
  <c r="R150" i="2" s="1"/>
  <c r="S855" i="4"/>
  <c r="S150" i="2" s="1"/>
  <c r="T855" i="4"/>
  <c r="T150" i="2" s="1"/>
  <c r="X855" i="4"/>
  <c r="X150" i="2" s="1"/>
  <c r="D856" i="4"/>
  <c r="D151" i="2" s="1"/>
  <c r="D857" i="4"/>
  <c r="D152" i="2" s="1"/>
  <c r="D858" i="4"/>
  <c r="D153" i="2" s="1"/>
  <c r="H858" i="4"/>
  <c r="H153" i="2" s="1"/>
  <c r="I858" i="4"/>
  <c r="I153" i="2" s="1"/>
  <c r="J858" i="4"/>
  <c r="J153" i="2" s="1"/>
  <c r="L858" i="4"/>
  <c r="L153" i="2" s="1"/>
  <c r="M858" i="4"/>
  <c r="M153" i="2" s="1"/>
  <c r="N858" i="4"/>
  <c r="N153" i="2" s="1"/>
  <c r="O858" i="4"/>
  <c r="O153" i="2" s="1"/>
  <c r="Q858" i="4"/>
  <c r="Q153" i="2" s="1"/>
  <c r="R858" i="4"/>
  <c r="R153" i="2" s="1"/>
  <c r="S858" i="4"/>
  <c r="S153" i="2" s="1"/>
  <c r="T858" i="4"/>
  <c r="T153" i="2" s="1"/>
  <c r="X858" i="4"/>
  <c r="X153" i="2" s="1"/>
  <c r="D861" i="4"/>
  <c r="D156" i="2" s="1"/>
  <c r="H861" i="4"/>
  <c r="H156" i="2" s="1"/>
  <c r="I861" i="4"/>
  <c r="I156" i="2" s="1"/>
  <c r="J861" i="4"/>
  <c r="J156" i="2" s="1"/>
  <c r="L861" i="4"/>
  <c r="L156" i="2" s="1"/>
  <c r="M861" i="4"/>
  <c r="M156" i="2" s="1"/>
  <c r="N861" i="4"/>
  <c r="N156" i="2" s="1"/>
  <c r="O861" i="4"/>
  <c r="O156" i="2" s="1"/>
  <c r="Q861" i="4"/>
  <c r="Q156" i="2" s="1"/>
  <c r="R861" i="4"/>
  <c r="R156" i="2" s="1"/>
  <c r="S861" i="4"/>
  <c r="S156" i="2" s="1"/>
  <c r="T861" i="4"/>
  <c r="T156" i="2" s="1"/>
  <c r="X861" i="4"/>
  <c r="X156" i="2" s="1"/>
  <c r="D862" i="4"/>
  <c r="D157" i="2" s="1"/>
  <c r="X862" i="4"/>
  <c r="X157" i="2" s="1"/>
  <c r="D863" i="4"/>
  <c r="D158" i="2" s="1"/>
  <c r="X863" i="4"/>
  <c r="X158" i="2" s="1"/>
  <c r="D864" i="4"/>
  <c r="D159" i="2" s="1"/>
  <c r="H864" i="4"/>
  <c r="H159" i="2" s="1"/>
  <c r="I864" i="4"/>
  <c r="I159" i="2" s="1"/>
  <c r="J864" i="4"/>
  <c r="J159" i="2" s="1"/>
  <c r="L864" i="4"/>
  <c r="L159" i="2" s="1"/>
  <c r="M864" i="4"/>
  <c r="M159" i="2" s="1"/>
  <c r="N864" i="4"/>
  <c r="N159" i="2" s="1"/>
  <c r="O864" i="4"/>
  <c r="O159" i="2" s="1"/>
  <c r="Q864" i="4"/>
  <c r="Q159" i="2" s="1"/>
  <c r="R864" i="4"/>
  <c r="R159" i="2" s="1"/>
  <c r="S864" i="4"/>
  <c r="S159" i="2" s="1"/>
  <c r="T864" i="4"/>
  <c r="T159" i="2" s="1"/>
  <c r="X864" i="4"/>
  <c r="X159" i="2" s="1"/>
  <c r="D865" i="4"/>
  <c r="D160" i="2" s="1"/>
  <c r="X865" i="4"/>
  <c r="X160" i="2" s="1"/>
  <c r="D866" i="4"/>
  <c r="D161" i="2" s="1"/>
  <c r="X866" i="4"/>
  <c r="X161" i="2" s="1"/>
  <c r="D867" i="4"/>
  <c r="D162" i="2" s="1"/>
  <c r="H867" i="4"/>
  <c r="H162" i="2" s="1"/>
  <c r="I867" i="4"/>
  <c r="I162" i="2" s="1"/>
  <c r="J867" i="4"/>
  <c r="J162" i="2" s="1"/>
  <c r="L867" i="4"/>
  <c r="L162" i="2" s="1"/>
  <c r="M867" i="4"/>
  <c r="M162" i="2" s="1"/>
  <c r="N867" i="4"/>
  <c r="N162" i="2" s="1"/>
  <c r="O867" i="4"/>
  <c r="O162" i="2" s="1"/>
  <c r="Q867" i="4"/>
  <c r="Q162" i="2" s="1"/>
  <c r="R867" i="4"/>
  <c r="R162" i="2" s="1"/>
  <c r="S867" i="4"/>
  <c r="S162" i="2" s="1"/>
  <c r="T867" i="4"/>
  <c r="T162" i="2" s="1"/>
  <c r="X867" i="4"/>
  <c r="X162" i="2" s="1"/>
  <c r="D868" i="4"/>
  <c r="D163" i="2" s="1"/>
  <c r="X868" i="4"/>
  <c r="X163" i="2" s="1"/>
  <c r="D869" i="4"/>
  <c r="D164" i="2" s="1"/>
  <c r="X869" i="4"/>
  <c r="X164" i="2" s="1"/>
  <c r="D870" i="4"/>
  <c r="D165" i="2" s="1"/>
  <c r="H870" i="4"/>
  <c r="H165" i="2" s="1"/>
  <c r="I870" i="4"/>
  <c r="I165" i="2" s="1"/>
  <c r="J870" i="4"/>
  <c r="J165" i="2" s="1"/>
  <c r="L870" i="4"/>
  <c r="L165" i="2" s="1"/>
  <c r="M870" i="4"/>
  <c r="M165" i="2" s="1"/>
  <c r="N870" i="4"/>
  <c r="N165" i="2" s="1"/>
  <c r="O870" i="4"/>
  <c r="O165" i="2" s="1"/>
  <c r="Q870" i="4"/>
  <c r="Q165" i="2" s="1"/>
  <c r="R870" i="4"/>
  <c r="R165" i="2" s="1"/>
  <c r="S870" i="4"/>
  <c r="S165" i="2" s="1"/>
  <c r="T870" i="4"/>
  <c r="T165" i="2" s="1"/>
  <c r="X870" i="4"/>
  <c r="X165" i="2" s="1"/>
  <c r="D871" i="4"/>
  <c r="D166" i="2" s="1"/>
  <c r="X871" i="4"/>
  <c r="X166" i="2" s="1"/>
  <c r="D872" i="4"/>
  <c r="D167" i="2" s="1"/>
  <c r="X872" i="4"/>
  <c r="X167" i="2" s="1"/>
  <c r="D873" i="4"/>
  <c r="D168" i="2" s="1"/>
  <c r="H873" i="4"/>
  <c r="H168" i="2" s="1"/>
  <c r="I873" i="4"/>
  <c r="I168" i="2" s="1"/>
  <c r="J873" i="4"/>
  <c r="J168" i="2" s="1"/>
  <c r="L873" i="4"/>
  <c r="L168" i="2" s="1"/>
  <c r="M873" i="4"/>
  <c r="M168" i="2" s="1"/>
  <c r="N873" i="4"/>
  <c r="N168" i="2" s="1"/>
  <c r="O873" i="4"/>
  <c r="O168" i="2" s="1"/>
  <c r="Q873" i="4"/>
  <c r="Q168" i="2" s="1"/>
  <c r="R873" i="4"/>
  <c r="R168" i="2" s="1"/>
  <c r="S873" i="4"/>
  <c r="S168" i="2" s="1"/>
  <c r="T873" i="4"/>
  <c r="T168" i="2" s="1"/>
  <c r="X873" i="4"/>
  <c r="X168" i="2" s="1"/>
  <c r="D876" i="4"/>
  <c r="D171" i="2" s="1"/>
  <c r="H876" i="4"/>
  <c r="H171" i="2" s="1"/>
  <c r="I876" i="4"/>
  <c r="I171" i="2" s="1"/>
  <c r="J876" i="4"/>
  <c r="J171" i="2" s="1"/>
  <c r="L876" i="4"/>
  <c r="L171" i="2" s="1"/>
  <c r="M876" i="4"/>
  <c r="M171" i="2" s="1"/>
  <c r="N876" i="4"/>
  <c r="N171" i="2" s="1"/>
  <c r="O876" i="4"/>
  <c r="O171" i="2" s="1"/>
  <c r="Q876" i="4"/>
  <c r="Q171" i="2" s="1"/>
  <c r="R876" i="4"/>
  <c r="R171" i="2" s="1"/>
  <c r="S876" i="4"/>
  <c r="S171" i="2" s="1"/>
  <c r="T876" i="4"/>
  <c r="T171" i="2" s="1"/>
  <c r="X876" i="4"/>
  <c r="X171" i="2" s="1"/>
  <c r="D877" i="4"/>
  <c r="D172" i="2" s="1"/>
  <c r="X877" i="4"/>
  <c r="X172" i="2" s="1"/>
  <c r="D878" i="4"/>
  <c r="D173" i="2" s="1"/>
  <c r="X878" i="4"/>
  <c r="X173" i="2" s="1"/>
  <c r="D879" i="4"/>
  <c r="D174" i="2" s="1"/>
  <c r="H879" i="4"/>
  <c r="H174" i="2" s="1"/>
  <c r="I879" i="4"/>
  <c r="I174" i="2" s="1"/>
  <c r="J879" i="4"/>
  <c r="J174" i="2" s="1"/>
  <c r="L879" i="4"/>
  <c r="L174" i="2" s="1"/>
  <c r="M879" i="4"/>
  <c r="M174" i="2" s="1"/>
  <c r="N879" i="4"/>
  <c r="N174" i="2" s="1"/>
  <c r="O879" i="4"/>
  <c r="O174" i="2" s="1"/>
  <c r="Q879" i="4"/>
  <c r="Q174" i="2" s="1"/>
  <c r="R879" i="4"/>
  <c r="R174" i="2" s="1"/>
  <c r="S879" i="4"/>
  <c r="S174" i="2" s="1"/>
  <c r="T879" i="4"/>
  <c r="T174" i="2" s="1"/>
  <c r="X879" i="4"/>
  <c r="X174" i="2" s="1"/>
  <c r="D880" i="4"/>
  <c r="D175" i="2" s="1"/>
  <c r="X880" i="4"/>
  <c r="X175" i="2" s="1"/>
  <c r="D881" i="4"/>
  <c r="D176" i="2" s="1"/>
  <c r="X881" i="4"/>
  <c r="X176" i="2" s="1"/>
  <c r="D882" i="4"/>
  <c r="D177" i="2" s="1"/>
  <c r="H882" i="4"/>
  <c r="H177" i="2" s="1"/>
  <c r="I882" i="4"/>
  <c r="I177" i="2" s="1"/>
  <c r="J882" i="4"/>
  <c r="J177" i="2" s="1"/>
  <c r="L882" i="4"/>
  <c r="L177" i="2" s="1"/>
  <c r="M882" i="4"/>
  <c r="M177" i="2" s="1"/>
  <c r="N882" i="4"/>
  <c r="N177" i="2" s="1"/>
  <c r="O882" i="4"/>
  <c r="O177" i="2" s="1"/>
  <c r="Q882" i="4"/>
  <c r="Q177" i="2" s="1"/>
  <c r="R882" i="4"/>
  <c r="R177" i="2" s="1"/>
  <c r="S882" i="4"/>
  <c r="S177" i="2" s="1"/>
  <c r="T882" i="4"/>
  <c r="T177" i="2" s="1"/>
  <c r="X882" i="4"/>
  <c r="X177" i="2" s="1"/>
  <c r="D883" i="4"/>
  <c r="D178" i="2" s="1"/>
  <c r="X883" i="4"/>
  <c r="X178" i="2" s="1"/>
  <c r="D884" i="4"/>
  <c r="D179" i="2" s="1"/>
  <c r="X884" i="4"/>
  <c r="X179" i="2" s="1"/>
  <c r="D885" i="4"/>
  <c r="D180" i="2" s="1"/>
  <c r="H885" i="4"/>
  <c r="H180" i="2" s="1"/>
  <c r="I885" i="4"/>
  <c r="I180" i="2" s="1"/>
  <c r="J885" i="4"/>
  <c r="J180" i="2" s="1"/>
  <c r="L885" i="4"/>
  <c r="L180" i="2" s="1"/>
  <c r="M885" i="4"/>
  <c r="M180" i="2" s="1"/>
  <c r="N885" i="4"/>
  <c r="N180" i="2" s="1"/>
  <c r="O885" i="4"/>
  <c r="O180" i="2" s="1"/>
  <c r="Q885" i="4"/>
  <c r="Q180" i="2" s="1"/>
  <c r="R885" i="4"/>
  <c r="R180" i="2" s="1"/>
  <c r="S885" i="4"/>
  <c r="S180" i="2" s="1"/>
  <c r="T885" i="4"/>
  <c r="T180" i="2" s="1"/>
  <c r="X885" i="4"/>
  <c r="X180" i="2" s="1"/>
  <c r="D888" i="4"/>
  <c r="D183" i="2" s="1"/>
  <c r="G888" i="4"/>
  <c r="G183" i="2" s="1"/>
  <c r="H888" i="4"/>
  <c r="H183" i="2" s="1"/>
  <c r="I888" i="4"/>
  <c r="I183" i="2" s="1"/>
  <c r="J888" i="4"/>
  <c r="J183" i="2" s="1"/>
  <c r="L888" i="4"/>
  <c r="L183" i="2" s="1"/>
  <c r="M888" i="4"/>
  <c r="M183" i="2" s="1"/>
  <c r="N888" i="4"/>
  <c r="N183" i="2" s="1"/>
  <c r="O888" i="4"/>
  <c r="O183" i="2" s="1"/>
  <c r="Q888" i="4"/>
  <c r="Q183" i="2" s="1"/>
  <c r="R888" i="4"/>
  <c r="R183" i="2" s="1"/>
  <c r="S888" i="4"/>
  <c r="S183" i="2" s="1"/>
  <c r="T888" i="4"/>
  <c r="T183" i="2" s="1"/>
  <c r="X888" i="4"/>
  <c r="X183" i="2" s="1"/>
  <c r="D889" i="4"/>
  <c r="D184" i="2" s="1"/>
  <c r="X889" i="4"/>
  <c r="X184" i="2" s="1"/>
  <c r="D890" i="4"/>
  <c r="D185" i="2" s="1"/>
  <c r="X890" i="4"/>
  <c r="X185" i="2" s="1"/>
  <c r="D891" i="4"/>
  <c r="D186" i="2" s="1"/>
  <c r="H891" i="4"/>
  <c r="H186" i="2" s="1"/>
  <c r="I891" i="4"/>
  <c r="I186" i="2" s="1"/>
  <c r="J891" i="4"/>
  <c r="J186" i="2" s="1"/>
  <c r="L891" i="4"/>
  <c r="L186" i="2" s="1"/>
  <c r="M891" i="4"/>
  <c r="M186" i="2" s="1"/>
  <c r="N891" i="4"/>
  <c r="N186" i="2" s="1"/>
  <c r="O891" i="4"/>
  <c r="O186" i="2" s="1"/>
  <c r="Q891" i="4"/>
  <c r="Q186" i="2" s="1"/>
  <c r="R891" i="4"/>
  <c r="R186" i="2" s="1"/>
  <c r="S891" i="4"/>
  <c r="S186" i="2" s="1"/>
  <c r="T891" i="4"/>
  <c r="T186" i="2" s="1"/>
  <c r="X891" i="4"/>
  <c r="X186" i="2" s="1"/>
  <c r="D894" i="4"/>
  <c r="D189" i="2" s="1"/>
  <c r="H894" i="4"/>
  <c r="H189" i="2" s="1"/>
  <c r="I894" i="4"/>
  <c r="I189" i="2" s="1"/>
  <c r="J894" i="4"/>
  <c r="J189" i="2" s="1"/>
  <c r="L894" i="4"/>
  <c r="L189" i="2" s="1"/>
  <c r="M894" i="4"/>
  <c r="M189" i="2" s="1"/>
  <c r="N894" i="4"/>
  <c r="N189" i="2" s="1"/>
  <c r="O894" i="4"/>
  <c r="O189" i="2" s="1"/>
  <c r="Q894" i="4"/>
  <c r="Q189" i="2" s="1"/>
  <c r="R894" i="4"/>
  <c r="R189" i="2" s="1"/>
  <c r="S894" i="4"/>
  <c r="S189" i="2" s="1"/>
  <c r="T894" i="4"/>
  <c r="T189" i="2" s="1"/>
  <c r="X894" i="4"/>
  <c r="X189" i="2" s="1"/>
  <c r="D895" i="4"/>
  <c r="D190" i="2" s="1"/>
  <c r="X895" i="4"/>
  <c r="X190" i="2" s="1"/>
  <c r="D896" i="4"/>
  <c r="D191" i="2" s="1"/>
  <c r="X896" i="4"/>
  <c r="X191" i="2" s="1"/>
  <c r="D897" i="4"/>
  <c r="D192" i="2" s="1"/>
  <c r="H897" i="4"/>
  <c r="H192" i="2" s="1"/>
  <c r="I897" i="4"/>
  <c r="I192" i="2" s="1"/>
  <c r="J897" i="4"/>
  <c r="J192" i="2" s="1"/>
  <c r="L897" i="4"/>
  <c r="L192" i="2" s="1"/>
  <c r="M897" i="4"/>
  <c r="M192" i="2" s="1"/>
  <c r="N897" i="4"/>
  <c r="N192" i="2" s="1"/>
  <c r="O897" i="4"/>
  <c r="O192" i="2" s="1"/>
  <c r="Q897" i="4"/>
  <c r="Q192" i="2" s="1"/>
  <c r="R897" i="4"/>
  <c r="R192" i="2" s="1"/>
  <c r="S897" i="4"/>
  <c r="S192" i="2" s="1"/>
  <c r="T897" i="4"/>
  <c r="T192" i="2" s="1"/>
  <c r="X897" i="4"/>
  <c r="X192" i="2" s="1"/>
  <c r="D799" i="4"/>
  <c r="D96" i="2" s="1"/>
  <c r="H799" i="4"/>
  <c r="H96" i="2" s="1"/>
  <c r="I799" i="4"/>
  <c r="I96" i="2" s="1"/>
  <c r="J799" i="4"/>
  <c r="J96" i="2" s="1"/>
  <c r="L799" i="4"/>
  <c r="L96" i="2" s="1"/>
  <c r="M799" i="4"/>
  <c r="M96" i="2" s="1"/>
  <c r="N799" i="4"/>
  <c r="N96" i="2" s="1"/>
  <c r="O799" i="4"/>
  <c r="O96" i="2" s="1"/>
  <c r="Q799" i="4"/>
  <c r="Q96" i="2" s="1"/>
  <c r="R799" i="4"/>
  <c r="R96" i="2" s="1"/>
  <c r="S799" i="4"/>
  <c r="S96" i="2" s="1"/>
  <c r="T799" i="4"/>
  <c r="T96" i="2" s="1"/>
  <c r="X799" i="4"/>
  <c r="X96" i="2" s="1"/>
  <c r="D802" i="4"/>
  <c r="D99" i="2" s="1"/>
  <c r="H802" i="4"/>
  <c r="H99" i="2" s="1"/>
  <c r="I802" i="4"/>
  <c r="I99" i="2" s="1"/>
  <c r="J802" i="4"/>
  <c r="J99" i="2" s="1"/>
  <c r="L802" i="4"/>
  <c r="L99" i="2" s="1"/>
  <c r="M802" i="4"/>
  <c r="M99" i="2" s="1"/>
  <c r="N802" i="4"/>
  <c r="N99" i="2" s="1"/>
  <c r="O802" i="4"/>
  <c r="O99" i="2" s="1"/>
  <c r="Q802" i="4"/>
  <c r="Q99" i="2" s="1"/>
  <c r="R802" i="4"/>
  <c r="R99" i="2" s="1"/>
  <c r="S802" i="4"/>
  <c r="S99" i="2" s="1"/>
  <c r="T802" i="4"/>
  <c r="T99" i="2" s="1"/>
  <c r="X802" i="4"/>
  <c r="X99" i="2" s="1"/>
  <c r="D805" i="4"/>
  <c r="D102" i="2" s="1"/>
  <c r="H805" i="4"/>
  <c r="H102" i="2" s="1"/>
  <c r="I805" i="4"/>
  <c r="I102" i="2" s="1"/>
  <c r="J805" i="4"/>
  <c r="J102" i="2" s="1"/>
  <c r="L805" i="4"/>
  <c r="L102" i="2" s="1"/>
  <c r="M805" i="4"/>
  <c r="M102" i="2" s="1"/>
  <c r="N805" i="4"/>
  <c r="N102" i="2" s="1"/>
  <c r="O805" i="4"/>
  <c r="O102" i="2" s="1"/>
  <c r="Q805" i="4"/>
  <c r="Q102" i="2" s="1"/>
  <c r="R805" i="4"/>
  <c r="R102" i="2" s="1"/>
  <c r="S805" i="4"/>
  <c r="S102" i="2" s="1"/>
  <c r="T805" i="4"/>
  <c r="T102" i="2" s="1"/>
  <c r="X805" i="4"/>
  <c r="X102" i="2" s="1"/>
  <c r="D808" i="4"/>
  <c r="D105" i="2" s="1"/>
  <c r="H808" i="4"/>
  <c r="H105" i="2" s="1"/>
  <c r="I808" i="4"/>
  <c r="I105" i="2" s="1"/>
  <c r="J808" i="4"/>
  <c r="J105" i="2" s="1"/>
  <c r="L808" i="4"/>
  <c r="L105" i="2" s="1"/>
  <c r="M808" i="4"/>
  <c r="M105" i="2" s="1"/>
  <c r="N808" i="4"/>
  <c r="N105" i="2" s="1"/>
  <c r="O808" i="4"/>
  <c r="O105" i="2" s="1"/>
  <c r="Q808" i="4"/>
  <c r="Q105" i="2" s="1"/>
  <c r="R808" i="4"/>
  <c r="R105" i="2" s="1"/>
  <c r="S808" i="4"/>
  <c r="S105" i="2" s="1"/>
  <c r="T808" i="4"/>
  <c r="T105" i="2" s="1"/>
  <c r="X808" i="4"/>
  <c r="X105" i="2" s="1"/>
  <c r="D811" i="4"/>
  <c r="D108" i="2" s="1"/>
  <c r="H811" i="4"/>
  <c r="H108" i="2" s="1"/>
  <c r="I811" i="4"/>
  <c r="I108" i="2" s="1"/>
  <c r="J811" i="4"/>
  <c r="J108" i="2" s="1"/>
  <c r="L811" i="4"/>
  <c r="L108" i="2" s="1"/>
  <c r="M811" i="4"/>
  <c r="M108" i="2" s="1"/>
  <c r="N811" i="4"/>
  <c r="N108" i="2" s="1"/>
  <c r="O811" i="4"/>
  <c r="O108" i="2" s="1"/>
  <c r="Q811" i="4"/>
  <c r="Q108" i="2" s="1"/>
  <c r="R811" i="4"/>
  <c r="R108" i="2" s="1"/>
  <c r="S811" i="4"/>
  <c r="S108" i="2" s="1"/>
  <c r="T811" i="4"/>
  <c r="T108" i="2" s="1"/>
  <c r="X811" i="4"/>
  <c r="X108" i="2" s="1"/>
  <c r="D814" i="4"/>
  <c r="D111" i="2" s="1"/>
  <c r="H814" i="4"/>
  <c r="H111" i="2" s="1"/>
  <c r="I814" i="4"/>
  <c r="I111" i="2" s="1"/>
  <c r="J814" i="4"/>
  <c r="J111" i="2" s="1"/>
  <c r="L814" i="4"/>
  <c r="L111" i="2" s="1"/>
  <c r="M814" i="4"/>
  <c r="M111" i="2" s="1"/>
  <c r="N814" i="4"/>
  <c r="N111" i="2" s="1"/>
  <c r="O814" i="4"/>
  <c r="O111" i="2" s="1"/>
  <c r="Q814" i="4"/>
  <c r="Q111" i="2" s="1"/>
  <c r="R814" i="4"/>
  <c r="R111" i="2" s="1"/>
  <c r="S814" i="4"/>
  <c r="S111" i="2" s="1"/>
  <c r="T814" i="4"/>
  <c r="T111" i="2" s="1"/>
  <c r="X814" i="4"/>
  <c r="X111" i="2" s="1"/>
  <c r="D817" i="4"/>
  <c r="D114" i="2" s="1"/>
  <c r="H817" i="4"/>
  <c r="H114" i="2" s="1"/>
  <c r="I817" i="4"/>
  <c r="I114" i="2" s="1"/>
  <c r="J817" i="4"/>
  <c r="J114" i="2" s="1"/>
  <c r="L817" i="4"/>
  <c r="L114" i="2" s="1"/>
  <c r="M817" i="4"/>
  <c r="M114" i="2" s="1"/>
  <c r="N817" i="4"/>
  <c r="N114" i="2" s="1"/>
  <c r="O817" i="4"/>
  <c r="O114" i="2" s="1"/>
  <c r="Q817" i="4"/>
  <c r="Q114" i="2" s="1"/>
  <c r="R817" i="4"/>
  <c r="R114" i="2" s="1"/>
  <c r="S817" i="4"/>
  <c r="S114" i="2" s="1"/>
  <c r="T817" i="4"/>
  <c r="T114" i="2" s="1"/>
  <c r="X817" i="4"/>
  <c r="X114" i="2" s="1"/>
  <c r="D820" i="4"/>
  <c r="D117" i="2" s="1"/>
  <c r="H820" i="4"/>
  <c r="H117" i="2" s="1"/>
  <c r="I820" i="4"/>
  <c r="I117" i="2" s="1"/>
  <c r="J820" i="4"/>
  <c r="J117" i="2" s="1"/>
  <c r="L820" i="4"/>
  <c r="L117" i="2" s="1"/>
  <c r="M820" i="4"/>
  <c r="M117" i="2" s="1"/>
  <c r="N820" i="4"/>
  <c r="N117" i="2" s="1"/>
  <c r="O820" i="4"/>
  <c r="O117" i="2" s="1"/>
  <c r="Q820" i="4"/>
  <c r="Q117" i="2" s="1"/>
  <c r="R820" i="4"/>
  <c r="R117" i="2" s="1"/>
  <c r="S820" i="4"/>
  <c r="S117" i="2" s="1"/>
  <c r="T820" i="4"/>
  <c r="T117" i="2" s="1"/>
  <c r="X820" i="4"/>
  <c r="X117" i="2" s="1"/>
  <c r="D823" i="4"/>
  <c r="D120" i="2" s="1"/>
  <c r="H823" i="4"/>
  <c r="H120" i="2" s="1"/>
  <c r="I823" i="4"/>
  <c r="I120" i="2" s="1"/>
  <c r="J823" i="4"/>
  <c r="J120" i="2" s="1"/>
  <c r="L823" i="4"/>
  <c r="L120" i="2" s="1"/>
  <c r="M823" i="4"/>
  <c r="M120" i="2" s="1"/>
  <c r="N823" i="4"/>
  <c r="N120" i="2" s="1"/>
  <c r="O823" i="4"/>
  <c r="O120" i="2" s="1"/>
  <c r="Q823" i="4"/>
  <c r="Q120" i="2" s="1"/>
  <c r="R823" i="4"/>
  <c r="R120" i="2" s="1"/>
  <c r="S823" i="4"/>
  <c r="S120" i="2" s="1"/>
  <c r="T823" i="4"/>
  <c r="T120" i="2" s="1"/>
  <c r="X823" i="4"/>
  <c r="X120" i="2" s="1"/>
  <c r="D826" i="4"/>
  <c r="D123" i="2" s="1"/>
  <c r="H826" i="4"/>
  <c r="H123" i="2" s="1"/>
  <c r="I826" i="4"/>
  <c r="I123" i="2" s="1"/>
  <c r="J826" i="4"/>
  <c r="J123" i="2" s="1"/>
  <c r="L826" i="4"/>
  <c r="L123" i="2" s="1"/>
  <c r="M826" i="4"/>
  <c r="M123" i="2" s="1"/>
  <c r="N826" i="4"/>
  <c r="N123" i="2" s="1"/>
  <c r="O826" i="4"/>
  <c r="O123" i="2" s="1"/>
  <c r="Q826" i="4"/>
  <c r="Q123" i="2" s="1"/>
  <c r="R826" i="4"/>
  <c r="R123" i="2" s="1"/>
  <c r="S826" i="4"/>
  <c r="S123" i="2" s="1"/>
  <c r="T826" i="4"/>
  <c r="T123" i="2" s="1"/>
  <c r="X826" i="4"/>
  <c r="X123" i="2" s="1"/>
  <c r="D829" i="4"/>
  <c r="D126" i="2" s="1"/>
  <c r="H829" i="4"/>
  <c r="H126" i="2" s="1"/>
  <c r="I829" i="4"/>
  <c r="I126" i="2" s="1"/>
  <c r="J829" i="4"/>
  <c r="J126" i="2" s="1"/>
  <c r="L829" i="4"/>
  <c r="L126" i="2" s="1"/>
  <c r="M829" i="4"/>
  <c r="M126" i="2" s="1"/>
  <c r="N829" i="4"/>
  <c r="N126" i="2" s="1"/>
  <c r="O829" i="4"/>
  <c r="O126" i="2" s="1"/>
  <c r="Q829" i="4"/>
  <c r="Q126" i="2" s="1"/>
  <c r="R829" i="4"/>
  <c r="R126" i="2" s="1"/>
  <c r="S829" i="4"/>
  <c r="S126" i="2" s="1"/>
  <c r="T829" i="4"/>
  <c r="T126" i="2" s="1"/>
  <c r="X829" i="4"/>
  <c r="X126" i="2" s="1"/>
  <c r="D832" i="4"/>
  <c r="D129" i="2" s="1"/>
  <c r="H832" i="4"/>
  <c r="H129" i="2" s="1"/>
  <c r="I832" i="4"/>
  <c r="I129" i="2" s="1"/>
  <c r="J832" i="4"/>
  <c r="J129" i="2" s="1"/>
  <c r="L832" i="4"/>
  <c r="L129" i="2" s="1"/>
  <c r="M832" i="4"/>
  <c r="M129" i="2" s="1"/>
  <c r="N832" i="4"/>
  <c r="N129" i="2" s="1"/>
  <c r="O832" i="4"/>
  <c r="O129" i="2" s="1"/>
  <c r="Q832" i="4"/>
  <c r="Q129" i="2" s="1"/>
  <c r="R832" i="4"/>
  <c r="R129" i="2" s="1"/>
  <c r="S832" i="4"/>
  <c r="S129" i="2" s="1"/>
  <c r="T832" i="4"/>
  <c r="T129" i="2" s="1"/>
  <c r="X832" i="4"/>
  <c r="X129" i="2" s="1"/>
  <c r="D835" i="4"/>
  <c r="D132" i="2" s="1"/>
  <c r="H835" i="4"/>
  <c r="H132" i="2" s="1"/>
  <c r="I835" i="4"/>
  <c r="I132" i="2" s="1"/>
  <c r="J835" i="4"/>
  <c r="J132" i="2" s="1"/>
  <c r="L835" i="4"/>
  <c r="L132" i="2" s="1"/>
  <c r="M835" i="4"/>
  <c r="M132" i="2" s="1"/>
  <c r="N835" i="4"/>
  <c r="N132" i="2" s="1"/>
  <c r="O835" i="4"/>
  <c r="O132" i="2" s="1"/>
  <c r="Q835" i="4"/>
  <c r="Q132" i="2" s="1"/>
  <c r="R835" i="4"/>
  <c r="R132" i="2" s="1"/>
  <c r="S835" i="4"/>
  <c r="S132" i="2" s="1"/>
  <c r="T835" i="4"/>
  <c r="T132" i="2" s="1"/>
  <c r="X835" i="4"/>
  <c r="X132" i="2" s="1"/>
  <c r="D838" i="4"/>
  <c r="D135" i="2" s="1"/>
  <c r="H838" i="4"/>
  <c r="H135" i="2" s="1"/>
  <c r="I838" i="4"/>
  <c r="I135" i="2" s="1"/>
  <c r="J838" i="4"/>
  <c r="J135" i="2" s="1"/>
  <c r="L838" i="4"/>
  <c r="L135" i="2" s="1"/>
  <c r="M838" i="4"/>
  <c r="M135" i="2" s="1"/>
  <c r="N838" i="4"/>
  <c r="N135" i="2" s="1"/>
  <c r="O838" i="4"/>
  <c r="O135" i="2" s="1"/>
  <c r="Q838" i="4"/>
  <c r="Q135" i="2" s="1"/>
  <c r="R838" i="4"/>
  <c r="R135" i="2" s="1"/>
  <c r="S838" i="4"/>
  <c r="S135" i="2" s="1"/>
  <c r="T838" i="4"/>
  <c r="T135" i="2" s="1"/>
  <c r="X838" i="4"/>
  <c r="X135" i="2" s="1"/>
  <c r="D841" i="4"/>
  <c r="D138" i="2" s="1"/>
  <c r="H841" i="4"/>
  <c r="H138" i="2" s="1"/>
  <c r="I841" i="4"/>
  <c r="I138" i="2" s="1"/>
  <c r="J841" i="4"/>
  <c r="J138" i="2" s="1"/>
  <c r="L841" i="4"/>
  <c r="L138" i="2" s="1"/>
  <c r="M841" i="4"/>
  <c r="M138" i="2" s="1"/>
  <c r="N841" i="4"/>
  <c r="N138" i="2" s="1"/>
  <c r="O841" i="4"/>
  <c r="O138" i="2" s="1"/>
  <c r="Q841" i="4"/>
  <c r="Q138" i="2" s="1"/>
  <c r="R841" i="4"/>
  <c r="R138" i="2" s="1"/>
  <c r="S841" i="4"/>
  <c r="S138" i="2" s="1"/>
  <c r="T841" i="4"/>
  <c r="T138" i="2" s="1"/>
  <c r="X841" i="4"/>
  <c r="X138" i="2" s="1"/>
  <c r="D844" i="4"/>
  <c r="D141" i="2" s="1"/>
  <c r="H844" i="4"/>
  <c r="H141" i="2" s="1"/>
  <c r="I844" i="4"/>
  <c r="I141" i="2" s="1"/>
  <c r="J844" i="4"/>
  <c r="J141" i="2" s="1"/>
  <c r="L844" i="4"/>
  <c r="L141" i="2" s="1"/>
  <c r="M844" i="4"/>
  <c r="M141" i="2" s="1"/>
  <c r="N844" i="4"/>
  <c r="N141" i="2" s="1"/>
  <c r="O844" i="4"/>
  <c r="O141" i="2" s="1"/>
  <c r="Q844" i="4"/>
  <c r="Q141" i="2" s="1"/>
  <c r="R844" i="4"/>
  <c r="R141" i="2" s="1"/>
  <c r="S844" i="4"/>
  <c r="S141" i="2" s="1"/>
  <c r="T844" i="4"/>
  <c r="T141" i="2" s="1"/>
  <c r="X844" i="4"/>
  <c r="X141" i="2" s="1"/>
  <c r="D713" i="4"/>
  <c r="D26" i="2" s="1"/>
  <c r="H713" i="4"/>
  <c r="H26" i="2" s="1"/>
  <c r="I713" i="4"/>
  <c r="I26" i="2" s="1"/>
  <c r="J713" i="4"/>
  <c r="J26" i="2" s="1"/>
  <c r="L713" i="4"/>
  <c r="L26" i="2" s="1"/>
  <c r="M713" i="4"/>
  <c r="M26" i="2" s="1"/>
  <c r="N713" i="4"/>
  <c r="N26" i="2" s="1"/>
  <c r="O713" i="4"/>
  <c r="O26" i="2" s="1"/>
  <c r="R713" i="4"/>
  <c r="R26" i="2" s="1"/>
  <c r="S713" i="4"/>
  <c r="S26" i="2" s="1"/>
  <c r="T713" i="4"/>
  <c r="T26" i="2" s="1"/>
  <c r="X713" i="4"/>
  <c r="X26" i="2" s="1"/>
  <c r="D714" i="4"/>
  <c r="D27" i="2" s="1"/>
  <c r="H714" i="4"/>
  <c r="H27" i="2" s="1"/>
  <c r="I714" i="4"/>
  <c r="I27" i="2" s="1"/>
  <c r="J714" i="4"/>
  <c r="J27" i="2" s="1"/>
  <c r="L714" i="4"/>
  <c r="L27" i="2" s="1"/>
  <c r="M714" i="4"/>
  <c r="M27" i="2" s="1"/>
  <c r="N714" i="4"/>
  <c r="N27" i="2" s="1"/>
  <c r="O714" i="4"/>
  <c r="O27" i="2" s="1"/>
  <c r="Q714" i="4"/>
  <c r="Q27" i="2" s="1"/>
  <c r="R714" i="4"/>
  <c r="R27" i="2" s="1"/>
  <c r="S714" i="4"/>
  <c r="S27" i="2" s="1"/>
  <c r="T714" i="4"/>
  <c r="T27" i="2" s="1"/>
  <c r="X714" i="4"/>
  <c r="X27" i="2" s="1"/>
  <c r="D717" i="4"/>
  <c r="D30" i="2" s="1"/>
  <c r="H717" i="4"/>
  <c r="H30" i="2" s="1"/>
  <c r="I717" i="4"/>
  <c r="I30" i="2" s="1"/>
  <c r="J717" i="4"/>
  <c r="J30" i="2" s="1"/>
  <c r="L717" i="4"/>
  <c r="L30" i="2" s="1"/>
  <c r="M717" i="4"/>
  <c r="M30" i="2" s="1"/>
  <c r="N717" i="4"/>
  <c r="N30" i="2" s="1"/>
  <c r="O717" i="4"/>
  <c r="O30" i="2" s="1"/>
  <c r="Q717" i="4"/>
  <c r="Q30" i="2" s="1"/>
  <c r="R717" i="4"/>
  <c r="R30" i="2" s="1"/>
  <c r="S717" i="4"/>
  <c r="S30" i="2" s="1"/>
  <c r="T717" i="4"/>
  <c r="T30" i="2" s="1"/>
  <c r="X717" i="4"/>
  <c r="X30" i="2" s="1"/>
  <c r="D718" i="4"/>
  <c r="D31" i="2" s="1"/>
  <c r="H718" i="4"/>
  <c r="H31" i="2" s="1"/>
  <c r="I718" i="4"/>
  <c r="I31" i="2" s="1"/>
  <c r="J718" i="4"/>
  <c r="J31" i="2" s="1"/>
  <c r="L718" i="4"/>
  <c r="L31" i="2" s="1"/>
  <c r="M718" i="4"/>
  <c r="M31" i="2" s="1"/>
  <c r="N718" i="4"/>
  <c r="N31" i="2" s="1"/>
  <c r="O718" i="4"/>
  <c r="O31" i="2" s="1"/>
  <c r="Q718" i="4"/>
  <c r="Q31" i="2" s="1"/>
  <c r="R718" i="4"/>
  <c r="R31" i="2" s="1"/>
  <c r="S718" i="4"/>
  <c r="S31" i="2" s="1"/>
  <c r="T718" i="4"/>
  <c r="T31" i="2" s="1"/>
  <c r="X718" i="4"/>
  <c r="X31" i="2" s="1"/>
  <c r="D721" i="4"/>
  <c r="D34" i="2" s="1"/>
  <c r="H721" i="4"/>
  <c r="H34" i="2" s="1"/>
  <c r="I721" i="4"/>
  <c r="I34" i="2" s="1"/>
  <c r="J721" i="4"/>
  <c r="J34" i="2" s="1"/>
  <c r="L721" i="4"/>
  <c r="L34" i="2" s="1"/>
  <c r="M721" i="4"/>
  <c r="M34" i="2" s="1"/>
  <c r="N721" i="4"/>
  <c r="N34" i="2" s="1"/>
  <c r="O721" i="4"/>
  <c r="O34" i="2" s="1"/>
  <c r="Q721" i="4"/>
  <c r="Q34" i="2" s="1"/>
  <c r="R721" i="4"/>
  <c r="R34" i="2" s="1"/>
  <c r="S721" i="4"/>
  <c r="S34" i="2" s="1"/>
  <c r="T721" i="4"/>
  <c r="T34" i="2" s="1"/>
  <c r="X721" i="4"/>
  <c r="X34" i="2" s="1"/>
  <c r="D722" i="4"/>
  <c r="D35" i="2" s="1"/>
  <c r="H722" i="4"/>
  <c r="H35" i="2" s="1"/>
  <c r="I722" i="4"/>
  <c r="I35" i="2" s="1"/>
  <c r="J722" i="4"/>
  <c r="J35" i="2" s="1"/>
  <c r="L722" i="4"/>
  <c r="L35" i="2" s="1"/>
  <c r="M722" i="4"/>
  <c r="M35" i="2" s="1"/>
  <c r="N722" i="4"/>
  <c r="N35" i="2" s="1"/>
  <c r="O722" i="4"/>
  <c r="O35" i="2" s="1"/>
  <c r="Q722" i="4"/>
  <c r="Q35" i="2" s="1"/>
  <c r="R722" i="4"/>
  <c r="R35" i="2" s="1"/>
  <c r="S722" i="4"/>
  <c r="S35" i="2" s="1"/>
  <c r="T722" i="4"/>
  <c r="T35" i="2" s="1"/>
  <c r="X722" i="4"/>
  <c r="X35" i="2" s="1"/>
  <c r="D723" i="4"/>
  <c r="D36" i="2" s="1"/>
  <c r="H723" i="4"/>
  <c r="H36" i="2" s="1"/>
  <c r="I723" i="4"/>
  <c r="I36" i="2" s="1"/>
  <c r="J723" i="4"/>
  <c r="J36" i="2" s="1"/>
  <c r="L723" i="4"/>
  <c r="L36" i="2" s="1"/>
  <c r="M723" i="4"/>
  <c r="M36" i="2" s="1"/>
  <c r="N723" i="4"/>
  <c r="N36" i="2" s="1"/>
  <c r="O723" i="4"/>
  <c r="O36" i="2" s="1"/>
  <c r="Q723" i="4"/>
  <c r="Q36" i="2" s="1"/>
  <c r="R723" i="4"/>
  <c r="R36" i="2" s="1"/>
  <c r="S723" i="4"/>
  <c r="S36" i="2" s="1"/>
  <c r="T723" i="4"/>
  <c r="T36" i="2" s="1"/>
  <c r="X723" i="4"/>
  <c r="X36" i="2" s="1"/>
  <c r="D726" i="4"/>
  <c r="D39" i="2" s="1"/>
  <c r="H726" i="4"/>
  <c r="H39" i="2" s="1"/>
  <c r="I726" i="4"/>
  <c r="I39" i="2" s="1"/>
  <c r="J726" i="4"/>
  <c r="J39" i="2" s="1"/>
  <c r="L726" i="4"/>
  <c r="L39" i="2" s="1"/>
  <c r="M726" i="4"/>
  <c r="M39" i="2" s="1"/>
  <c r="N726" i="4"/>
  <c r="N39" i="2" s="1"/>
  <c r="O726" i="4"/>
  <c r="O39" i="2" s="1"/>
  <c r="Q726" i="4"/>
  <c r="Q39" i="2" s="1"/>
  <c r="R726" i="4"/>
  <c r="R39" i="2" s="1"/>
  <c r="S726" i="4"/>
  <c r="S39" i="2" s="1"/>
  <c r="T726" i="4"/>
  <c r="T39" i="2" s="1"/>
  <c r="X726" i="4"/>
  <c r="X39" i="2" s="1"/>
  <c r="D727" i="4"/>
  <c r="D40" i="2" s="1"/>
  <c r="H727" i="4"/>
  <c r="H40" i="2" s="1"/>
  <c r="I727" i="4"/>
  <c r="I40" i="2" s="1"/>
  <c r="J727" i="4"/>
  <c r="J40" i="2" s="1"/>
  <c r="L727" i="4"/>
  <c r="L40" i="2" s="1"/>
  <c r="M727" i="4"/>
  <c r="M40" i="2" s="1"/>
  <c r="N727" i="4"/>
  <c r="N40" i="2" s="1"/>
  <c r="O727" i="4"/>
  <c r="O40" i="2" s="1"/>
  <c r="Q727" i="4"/>
  <c r="Q40" i="2" s="1"/>
  <c r="R727" i="4"/>
  <c r="R40" i="2" s="1"/>
  <c r="S727" i="4"/>
  <c r="S40" i="2" s="1"/>
  <c r="T727" i="4"/>
  <c r="T40" i="2" s="1"/>
  <c r="X727" i="4"/>
  <c r="X40" i="2" s="1"/>
  <c r="D730" i="4"/>
  <c r="D43" i="2" s="1"/>
  <c r="H730" i="4"/>
  <c r="H43" i="2" s="1"/>
  <c r="I730" i="4"/>
  <c r="I43" i="2" s="1"/>
  <c r="J730" i="4"/>
  <c r="J43" i="2" s="1"/>
  <c r="L730" i="4"/>
  <c r="L43" i="2" s="1"/>
  <c r="M730" i="4"/>
  <c r="M43" i="2" s="1"/>
  <c r="N730" i="4"/>
  <c r="N43" i="2" s="1"/>
  <c r="O730" i="4"/>
  <c r="O43" i="2" s="1"/>
  <c r="Q730" i="4"/>
  <c r="Q43" i="2" s="1"/>
  <c r="R730" i="4"/>
  <c r="R43" i="2" s="1"/>
  <c r="S730" i="4"/>
  <c r="S43" i="2" s="1"/>
  <c r="T730" i="4"/>
  <c r="T43" i="2" s="1"/>
  <c r="X730" i="4"/>
  <c r="X43" i="2" s="1"/>
  <c r="D731" i="4"/>
  <c r="D44" i="2" s="1"/>
  <c r="H731" i="4"/>
  <c r="H44" i="2" s="1"/>
  <c r="I731" i="4"/>
  <c r="I44" i="2" s="1"/>
  <c r="J731" i="4"/>
  <c r="J44" i="2" s="1"/>
  <c r="L731" i="4"/>
  <c r="L44" i="2" s="1"/>
  <c r="M731" i="4"/>
  <c r="M44" i="2" s="1"/>
  <c r="N731" i="4"/>
  <c r="N44" i="2" s="1"/>
  <c r="O731" i="4"/>
  <c r="O44" i="2" s="1"/>
  <c r="Q731" i="4"/>
  <c r="Q44" i="2" s="1"/>
  <c r="R731" i="4"/>
  <c r="R44" i="2" s="1"/>
  <c r="S731" i="4"/>
  <c r="S44" i="2" s="1"/>
  <c r="T731" i="4"/>
  <c r="T44" i="2" s="1"/>
  <c r="X731" i="4"/>
  <c r="X44" i="2" s="1"/>
  <c r="D734" i="4"/>
  <c r="D47" i="2" s="1"/>
  <c r="H734" i="4"/>
  <c r="H47" i="2" s="1"/>
  <c r="I734" i="4"/>
  <c r="I47" i="2" s="1"/>
  <c r="J734" i="4"/>
  <c r="J47" i="2" s="1"/>
  <c r="L734" i="4"/>
  <c r="L47" i="2" s="1"/>
  <c r="M734" i="4"/>
  <c r="M47" i="2" s="1"/>
  <c r="N734" i="4"/>
  <c r="N47" i="2" s="1"/>
  <c r="O734" i="4"/>
  <c r="O47" i="2" s="1"/>
  <c r="Q734" i="4"/>
  <c r="Q47" i="2" s="1"/>
  <c r="R734" i="4"/>
  <c r="R47" i="2" s="1"/>
  <c r="S734" i="4"/>
  <c r="S47" i="2" s="1"/>
  <c r="T734" i="4"/>
  <c r="T47" i="2" s="1"/>
  <c r="X734" i="4"/>
  <c r="X47" i="2" s="1"/>
  <c r="D735" i="4"/>
  <c r="D48" i="2" s="1"/>
  <c r="H735" i="4"/>
  <c r="H48" i="2" s="1"/>
  <c r="I735" i="4"/>
  <c r="I48" i="2" s="1"/>
  <c r="J735" i="4"/>
  <c r="J48" i="2" s="1"/>
  <c r="L735" i="4"/>
  <c r="L48" i="2" s="1"/>
  <c r="M735" i="4"/>
  <c r="M48" i="2" s="1"/>
  <c r="N735" i="4"/>
  <c r="N48" i="2" s="1"/>
  <c r="O735" i="4"/>
  <c r="O48" i="2" s="1"/>
  <c r="Q735" i="4"/>
  <c r="Q48" i="2" s="1"/>
  <c r="R735" i="4"/>
  <c r="R48" i="2" s="1"/>
  <c r="S735" i="4"/>
  <c r="S48" i="2" s="1"/>
  <c r="T735" i="4"/>
  <c r="T48" i="2" s="1"/>
  <c r="X735" i="4"/>
  <c r="X48" i="2" s="1"/>
  <c r="D738" i="4"/>
  <c r="D51" i="2" s="1"/>
  <c r="H738" i="4"/>
  <c r="H51" i="2" s="1"/>
  <c r="I738" i="4"/>
  <c r="I51" i="2" s="1"/>
  <c r="J738" i="4"/>
  <c r="J51" i="2" s="1"/>
  <c r="L738" i="4"/>
  <c r="L51" i="2" s="1"/>
  <c r="M738" i="4"/>
  <c r="M51" i="2" s="1"/>
  <c r="N738" i="4"/>
  <c r="N51" i="2" s="1"/>
  <c r="O738" i="4"/>
  <c r="O51" i="2" s="1"/>
  <c r="Q738" i="4"/>
  <c r="Q51" i="2" s="1"/>
  <c r="R738" i="4"/>
  <c r="R51" i="2" s="1"/>
  <c r="S738" i="4"/>
  <c r="S51" i="2" s="1"/>
  <c r="T738" i="4"/>
  <c r="T51" i="2" s="1"/>
  <c r="X738" i="4"/>
  <c r="X51" i="2" s="1"/>
  <c r="D739" i="4"/>
  <c r="D52" i="2" s="1"/>
  <c r="H739" i="4"/>
  <c r="H52" i="2" s="1"/>
  <c r="I739" i="4"/>
  <c r="I52" i="2" s="1"/>
  <c r="J739" i="4"/>
  <c r="J52" i="2" s="1"/>
  <c r="L739" i="4"/>
  <c r="L52" i="2" s="1"/>
  <c r="M739" i="4"/>
  <c r="M52" i="2" s="1"/>
  <c r="N739" i="4"/>
  <c r="N52" i="2" s="1"/>
  <c r="O739" i="4"/>
  <c r="O52" i="2" s="1"/>
  <c r="Q739" i="4"/>
  <c r="Q52" i="2" s="1"/>
  <c r="R739" i="4"/>
  <c r="R52" i="2" s="1"/>
  <c r="S739" i="4"/>
  <c r="S52" i="2" s="1"/>
  <c r="T739" i="4"/>
  <c r="T52" i="2" s="1"/>
  <c r="X739" i="4"/>
  <c r="X52" i="2" s="1"/>
  <c r="D742" i="4"/>
  <c r="D55" i="2" s="1"/>
  <c r="H742" i="4"/>
  <c r="H55" i="2" s="1"/>
  <c r="I742" i="4"/>
  <c r="I55" i="2" s="1"/>
  <c r="J742" i="4"/>
  <c r="J55" i="2" s="1"/>
  <c r="L742" i="4"/>
  <c r="L55" i="2" s="1"/>
  <c r="M742" i="4"/>
  <c r="M55" i="2" s="1"/>
  <c r="N742" i="4"/>
  <c r="N55" i="2" s="1"/>
  <c r="O742" i="4"/>
  <c r="O55" i="2" s="1"/>
  <c r="Q742" i="4"/>
  <c r="Q55" i="2" s="1"/>
  <c r="R742" i="4"/>
  <c r="R55" i="2" s="1"/>
  <c r="S742" i="4"/>
  <c r="S55" i="2" s="1"/>
  <c r="T742" i="4"/>
  <c r="T55" i="2" s="1"/>
  <c r="X742" i="4"/>
  <c r="X55" i="2" s="1"/>
  <c r="D743" i="4"/>
  <c r="D56" i="2" s="1"/>
  <c r="H743" i="4"/>
  <c r="H56" i="2" s="1"/>
  <c r="I743" i="4"/>
  <c r="I56" i="2" s="1"/>
  <c r="J743" i="4"/>
  <c r="J56" i="2" s="1"/>
  <c r="L743" i="4"/>
  <c r="L56" i="2" s="1"/>
  <c r="M743" i="4"/>
  <c r="M56" i="2" s="1"/>
  <c r="N743" i="4"/>
  <c r="N56" i="2" s="1"/>
  <c r="O743" i="4"/>
  <c r="O56" i="2" s="1"/>
  <c r="Q743" i="4"/>
  <c r="Q56" i="2" s="1"/>
  <c r="R743" i="4"/>
  <c r="R56" i="2" s="1"/>
  <c r="S743" i="4"/>
  <c r="S56" i="2" s="1"/>
  <c r="T743" i="4"/>
  <c r="T56" i="2" s="1"/>
  <c r="X743" i="4"/>
  <c r="X56" i="2" s="1"/>
  <c r="D746" i="4"/>
  <c r="D59" i="2" s="1"/>
  <c r="H746" i="4"/>
  <c r="H59" i="2" s="1"/>
  <c r="I746" i="4"/>
  <c r="I59" i="2" s="1"/>
  <c r="J746" i="4"/>
  <c r="J59" i="2" s="1"/>
  <c r="L746" i="4"/>
  <c r="L59" i="2" s="1"/>
  <c r="M746" i="4"/>
  <c r="M59" i="2" s="1"/>
  <c r="N746" i="4"/>
  <c r="N59" i="2" s="1"/>
  <c r="O746" i="4"/>
  <c r="O59" i="2" s="1"/>
  <c r="Q746" i="4"/>
  <c r="Q59" i="2" s="1"/>
  <c r="R746" i="4"/>
  <c r="R59" i="2" s="1"/>
  <c r="S746" i="4"/>
  <c r="S59" i="2" s="1"/>
  <c r="T746" i="4"/>
  <c r="T59" i="2" s="1"/>
  <c r="X746" i="4"/>
  <c r="X59" i="2" s="1"/>
  <c r="D747" i="4"/>
  <c r="D60" i="2" s="1"/>
  <c r="H747" i="4"/>
  <c r="H60" i="2" s="1"/>
  <c r="I747" i="4"/>
  <c r="I60" i="2" s="1"/>
  <c r="J747" i="4"/>
  <c r="J60" i="2" s="1"/>
  <c r="L747" i="4"/>
  <c r="L60" i="2" s="1"/>
  <c r="M747" i="4"/>
  <c r="M60" i="2" s="1"/>
  <c r="N747" i="4"/>
  <c r="N60" i="2" s="1"/>
  <c r="O747" i="4"/>
  <c r="O60" i="2" s="1"/>
  <c r="Q747" i="4"/>
  <c r="Q60" i="2" s="1"/>
  <c r="R747" i="4"/>
  <c r="R60" i="2" s="1"/>
  <c r="S747" i="4"/>
  <c r="S60" i="2" s="1"/>
  <c r="T747" i="4"/>
  <c r="T60" i="2" s="1"/>
  <c r="X747" i="4"/>
  <c r="X60" i="2" s="1"/>
  <c r="D750" i="4"/>
  <c r="D63" i="2" s="1"/>
  <c r="H750" i="4"/>
  <c r="H63" i="2" s="1"/>
  <c r="I750" i="4"/>
  <c r="I63" i="2" s="1"/>
  <c r="J750" i="4"/>
  <c r="J63" i="2" s="1"/>
  <c r="L750" i="4"/>
  <c r="L63" i="2" s="1"/>
  <c r="M750" i="4"/>
  <c r="M63" i="2" s="1"/>
  <c r="N750" i="4"/>
  <c r="N63" i="2" s="1"/>
  <c r="O750" i="4"/>
  <c r="O63" i="2" s="1"/>
  <c r="Q750" i="4"/>
  <c r="Q63" i="2" s="1"/>
  <c r="R750" i="4"/>
  <c r="R63" i="2" s="1"/>
  <c r="S750" i="4"/>
  <c r="S63" i="2" s="1"/>
  <c r="T750" i="4"/>
  <c r="T63" i="2" s="1"/>
  <c r="X750" i="4"/>
  <c r="X63" i="2" s="1"/>
  <c r="D751" i="4"/>
  <c r="D64" i="2" s="1"/>
  <c r="H751" i="4"/>
  <c r="H64" i="2" s="1"/>
  <c r="I751" i="4"/>
  <c r="I64" i="2" s="1"/>
  <c r="J751" i="4"/>
  <c r="J64" i="2" s="1"/>
  <c r="L751" i="4"/>
  <c r="L64" i="2" s="1"/>
  <c r="M751" i="4"/>
  <c r="M64" i="2" s="1"/>
  <c r="N751" i="4"/>
  <c r="N64" i="2" s="1"/>
  <c r="O751" i="4"/>
  <c r="O64" i="2" s="1"/>
  <c r="Q751" i="4"/>
  <c r="Q64" i="2" s="1"/>
  <c r="R751" i="4"/>
  <c r="R64" i="2" s="1"/>
  <c r="S751" i="4"/>
  <c r="S64" i="2" s="1"/>
  <c r="T751" i="4"/>
  <c r="T64" i="2" s="1"/>
  <c r="X751" i="4"/>
  <c r="X64" i="2" s="1"/>
  <c r="D754" i="4"/>
  <c r="D67" i="2" s="1"/>
  <c r="H754" i="4"/>
  <c r="H67" i="2" s="1"/>
  <c r="I754" i="4"/>
  <c r="I67" i="2" s="1"/>
  <c r="J754" i="4"/>
  <c r="J67" i="2" s="1"/>
  <c r="L754" i="4"/>
  <c r="L67" i="2" s="1"/>
  <c r="M754" i="4"/>
  <c r="M67" i="2" s="1"/>
  <c r="N754" i="4"/>
  <c r="N67" i="2" s="1"/>
  <c r="O754" i="4"/>
  <c r="O67" i="2" s="1"/>
  <c r="Q754" i="4"/>
  <c r="Q67" i="2" s="1"/>
  <c r="R754" i="4"/>
  <c r="R67" i="2" s="1"/>
  <c r="S754" i="4"/>
  <c r="S67" i="2" s="1"/>
  <c r="T754" i="4"/>
  <c r="T67" i="2" s="1"/>
  <c r="X754" i="4"/>
  <c r="X67" i="2" s="1"/>
  <c r="D755" i="4"/>
  <c r="D68" i="2" s="1"/>
  <c r="H755" i="4"/>
  <c r="H68" i="2" s="1"/>
  <c r="I755" i="4"/>
  <c r="I68" i="2" s="1"/>
  <c r="J755" i="4"/>
  <c r="J68" i="2" s="1"/>
  <c r="L755" i="4"/>
  <c r="L68" i="2" s="1"/>
  <c r="M755" i="4"/>
  <c r="M68" i="2" s="1"/>
  <c r="N755" i="4"/>
  <c r="N68" i="2" s="1"/>
  <c r="O755" i="4"/>
  <c r="O68" i="2" s="1"/>
  <c r="Q755" i="4"/>
  <c r="Q68" i="2" s="1"/>
  <c r="R755" i="4"/>
  <c r="R68" i="2" s="1"/>
  <c r="S755" i="4"/>
  <c r="S68" i="2" s="1"/>
  <c r="T755" i="4"/>
  <c r="T68" i="2" s="1"/>
  <c r="X755" i="4"/>
  <c r="X68" i="2" s="1"/>
  <c r="D758" i="4"/>
  <c r="D71" i="2" s="1"/>
  <c r="H758" i="4"/>
  <c r="H71" i="2" s="1"/>
  <c r="I758" i="4"/>
  <c r="I71" i="2" s="1"/>
  <c r="J758" i="4"/>
  <c r="J71" i="2" s="1"/>
  <c r="L758" i="4"/>
  <c r="L71" i="2" s="1"/>
  <c r="M758" i="4"/>
  <c r="M71" i="2" s="1"/>
  <c r="N758" i="4"/>
  <c r="N71" i="2" s="1"/>
  <c r="O758" i="4"/>
  <c r="O71" i="2" s="1"/>
  <c r="Q758" i="4"/>
  <c r="Q71" i="2" s="1"/>
  <c r="R758" i="4"/>
  <c r="R71" i="2" s="1"/>
  <c r="S758" i="4"/>
  <c r="S71" i="2" s="1"/>
  <c r="T758" i="4"/>
  <c r="T71" i="2" s="1"/>
  <c r="X758" i="4"/>
  <c r="X71" i="2" s="1"/>
  <c r="D759" i="4"/>
  <c r="D72" i="2" s="1"/>
  <c r="H759" i="4"/>
  <c r="H72" i="2" s="1"/>
  <c r="I759" i="4"/>
  <c r="I72" i="2" s="1"/>
  <c r="J759" i="4"/>
  <c r="J72" i="2" s="1"/>
  <c r="L759" i="4"/>
  <c r="L72" i="2" s="1"/>
  <c r="M759" i="4"/>
  <c r="M72" i="2" s="1"/>
  <c r="N759" i="4"/>
  <c r="N72" i="2" s="1"/>
  <c r="O759" i="4"/>
  <c r="O72" i="2" s="1"/>
  <c r="Q759" i="4"/>
  <c r="Q72" i="2" s="1"/>
  <c r="R759" i="4"/>
  <c r="R72" i="2" s="1"/>
  <c r="S759" i="4"/>
  <c r="S72" i="2" s="1"/>
  <c r="T759" i="4"/>
  <c r="T72" i="2" s="1"/>
  <c r="X759" i="4"/>
  <c r="X72" i="2" s="1"/>
  <c r="D762" i="4"/>
  <c r="D75" i="2" s="1"/>
  <c r="H762" i="4"/>
  <c r="H75" i="2" s="1"/>
  <c r="I762" i="4"/>
  <c r="I75" i="2" s="1"/>
  <c r="J762" i="4"/>
  <c r="J75" i="2" s="1"/>
  <c r="L762" i="4"/>
  <c r="L75" i="2" s="1"/>
  <c r="M762" i="4"/>
  <c r="M75" i="2" s="1"/>
  <c r="N762" i="4"/>
  <c r="N75" i="2" s="1"/>
  <c r="O762" i="4"/>
  <c r="O75" i="2" s="1"/>
  <c r="Q762" i="4"/>
  <c r="Q75" i="2" s="1"/>
  <c r="R762" i="4"/>
  <c r="R75" i="2" s="1"/>
  <c r="S762" i="4"/>
  <c r="S75" i="2" s="1"/>
  <c r="T762" i="4"/>
  <c r="T75" i="2" s="1"/>
  <c r="X762" i="4"/>
  <c r="X75" i="2" s="1"/>
  <c r="D763" i="4"/>
  <c r="D76" i="2" s="1"/>
  <c r="H763" i="4"/>
  <c r="H76" i="2" s="1"/>
  <c r="I763" i="4"/>
  <c r="I76" i="2" s="1"/>
  <c r="J763" i="4"/>
  <c r="J76" i="2" s="1"/>
  <c r="L763" i="4"/>
  <c r="L76" i="2" s="1"/>
  <c r="M763" i="4"/>
  <c r="M76" i="2" s="1"/>
  <c r="N763" i="4"/>
  <c r="N76" i="2" s="1"/>
  <c r="O763" i="4"/>
  <c r="O76" i="2" s="1"/>
  <c r="Q763" i="4"/>
  <c r="Q76" i="2" s="1"/>
  <c r="R763" i="4"/>
  <c r="R76" i="2" s="1"/>
  <c r="S763" i="4"/>
  <c r="S76" i="2" s="1"/>
  <c r="T763" i="4"/>
  <c r="T76" i="2" s="1"/>
  <c r="X763" i="4"/>
  <c r="X76" i="2" s="1"/>
  <c r="D764" i="4"/>
  <c r="D77" i="2" s="1"/>
  <c r="H764" i="4"/>
  <c r="H77" i="2" s="1"/>
  <c r="I764" i="4"/>
  <c r="I77" i="2" s="1"/>
  <c r="J764" i="4"/>
  <c r="J77" i="2" s="1"/>
  <c r="L764" i="4"/>
  <c r="L77" i="2" s="1"/>
  <c r="M764" i="4"/>
  <c r="M77" i="2" s="1"/>
  <c r="N764" i="4"/>
  <c r="N77" i="2" s="1"/>
  <c r="O764" i="4"/>
  <c r="O77" i="2" s="1"/>
  <c r="Q764" i="4"/>
  <c r="Q77" i="2" s="1"/>
  <c r="R764" i="4"/>
  <c r="R77" i="2" s="1"/>
  <c r="S764" i="4"/>
  <c r="S77" i="2" s="1"/>
  <c r="T764" i="4"/>
  <c r="T77" i="2" s="1"/>
  <c r="X764" i="4"/>
  <c r="X77" i="2" s="1"/>
  <c r="D767" i="4"/>
  <c r="D80" i="2" s="1"/>
  <c r="H767" i="4"/>
  <c r="H80" i="2" s="1"/>
  <c r="I767" i="4"/>
  <c r="I80" i="2" s="1"/>
  <c r="J767" i="4"/>
  <c r="J80" i="2" s="1"/>
  <c r="L767" i="4"/>
  <c r="L80" i="2" s="1"/>
  <c r="M767" i="4"/>
  <c r="M80" i="2" s="1"/>
  <c r="N767" i="4"/>
  <c r="N80" i="2" s="1"/>
  <c r="O767" i="4"/>
  <c r="O80" i="2" s="1"/>
  <c r="Q767" i="4"/>
  <c r="Q80" i="2" s="1"/>
  <c r="R767" i="4"/>
  <c r="R80" i="2" s="1"/>
  <c r="S767" i="4"/>
  <c r="S80" i="2" s="1"/>
  <c r="T767" i="4"/>
  <c r="T80" i="2" s="1"/>
  <c r="X767" i="4"/>
  <c r="X80" i="2" s="1"/>
  <c r="D768" i="4"/>
  <c r="D81" i="2" s="1"/>
  <c r="H768" i="4"/>
  <c r="H81" i="2" s="1"/>
  <c r="I768" i="4"/>
  <c r="I81" i="2" s="1"/>
  <c r="J768" i="4"/>
  <c r="J81" i="2" s="1"/>
  <c r="L768" i="4"/>
  <c r="L81" i="2" s="1"/>
  <c r="M768" i="4"/>
  <c r="M81" i="2" s="1"/>
  <c r="N768" i="4"/>
  <c r="N81" i="2" s="1"/>
  <c r="O768" i="4"/>
  <c r="O81" i="2" s="1"/>
  <c r="Q768" i="4"/>
  <c r="Q81" i="2" s="1"/>
  <c r="R768" i="4"/>
  <c r="R81" i="2" s="1"/>
  <c r="S768" i="4"/>
  <c r="S81" i="2" s="1"/>
  <c r="T768" i="4"/>
  <c r="T81" i="2" s="1"/>
  <c r="X768" i="4"/>
  <c r="X81" i="2" s="1"/>
  <c r="D771" i="4"/>
  <c r="D84" i="2" s="1"/>
  <c r="H771" i="4"/>
  <c r="H84" i="2" s="1"/>
  <c r="I771" i="4"/>
  <c r="I84" i="2" s="1"/>
  <c r="J771" i="4"/>
  <c r="J84" i="2" s="1"/>
  <c r="L771" i="4"/>
  <c r="L84" i="2" s="1"/>
  <c r="M771" i="4"/>
  <c r="M84" i="2" s="1"/>
  <c r="N771" i="4"/>
  <c r="N84" i="2" s="1"/>
  <c r="O771" i="4"/>
  <c r="O84" i="2" s="1"/>
  <c r="Q771" i="4"/>
  <c r="Q84" i="2" s="1"/>
  <c r="R771" i="4"/>
  <c r="R84" i="2" s="1"/>
  <c r="S771" i="4"/>
  <c r="S84" i="2" s="1"/>
  <c r="T771" i="4"/>
  <c r="T84" i="2" s="1"/>
  <c r="X771" i="4"/>
  <c r="X84" i="2" s="1"/>
  <c r="D772" i="4"/>
  <c r="D85" i="2" s="1"/>
  <c r="H772" i="4"/>
  <c r="H85" i="2" s="1"/>
  <c r="I772" i="4"/>
  <c r="I85" i="2" s="1"/>
  <c r="J772" i="4"/>
  <c r="J85" i="2" s="1"/>
  <c r="L772" i="4"/>
  <c r="L85" i="2" s="1"/>
  <c r="M772" i="4"/>
  <c r="M85" i="2" s="1"/>
  <c r="N772" i="4"/>
  <c r="N85" i="2" s="1"/>
  <c r="O772" i="4"/>
  <c r="O85" i="2" s="1"/>
  <c r="Q772" i="4"/>
  <c r="Q85" i="2" s="1"/>
  <c r="R772" i="4"/>
  <c r="R85" i="2" s="1"/>
  <c r="S772" i="4"/>
  <c r="S85" i="2" s="1"/>
  <c r="T772" i="4"/>
  <c r="T85" i="2" s="1"/>
  <c r="X772" i="4"/>
  <c r="X85" i="2" s="1"/>
  <c r="D775" i="4"/>
  <c r="D88" i="2" s="1"/>
  <c r="H775" i="4"/>
  <c r="H88" i="2" s="1"/>
  <c r="I775" i="4"/>
  <c r="I88" i="2" s="1"/>
  <c r="J775" i="4"/>
  <c r="J88" i="2" s="1"/>
  <c r="L775" i="4"/>
  <c r="L88" i="2" s="1"/>
  <c r="M775" i="4"/>
  <c r="M88" i="2" s="1"/>
  <c r="N775" i="4"/>
  <c r="N88" i="2" s="1"/>
  <c r="O775" i="4"/>
  <c r="O88" i="2" s="1"/>
  <c r="Q775" i="4"/>
  <c r="Q88" i="2" s="1"/>
  <c r="R775" i="4"/>
  <c r="R88" i="2" s="1"/>
  <c r="S775" i="4"/>
  <c r="S88" i="2" s="1"/>
  <c r="T775" i="4"/>
  <c r="T88" i="2" s="1"/>
  <c r="X775" i="4"/>
  <c r="X88" i="2" s="1"/>
  <c r="D776" i="4"/>
  <c r="D89" i="2" s="1"/>
  <c r="H776" i="4"/>
  <c r="H89" i="2" s="1"/>
  <c r="I776" i="4"/>
  <c r="I89" i="2" s="1"/>
  <c r="J776" i="4"/>
  <c r="J89" i="2" s="1"/>
  <c r="L776" i="4"/>
  <c r="L89" i="2" s="1"/>
  <c r="M776" i="4"/>
  <c r="M89" i="2" s="1"/>
  <c r="N776" i="4"/>
  <c r="N89" i="2" s="1"/>
  <c r="O776" i="4"/>
  <c r="O89" i="2" s="1"/>
  <c r="Q776" i="4"/>
  <c r="Q89" i="2" s="1"/>
  <c r="R776" i="4"/>
  <c r="R89" i="2" s="1"/>
  <c r="S776" i="4"/>
  <c r="S89" i="2" s="1"/>
  <c r="T776" i="4"/>
  <c r="T89" i="2" s="1"/>
  <c r="X776" i="4"/>
  <c r="X89" i="2" s="1"/>
  <c r="X101" i="4"/>
  <c r="G42" i="3" l="1"/>
  <c r="H42" i="3"/>
  <c r="I42" i="3"/>
  <c r="K42" i="3"/>
  <c r="L42" i="3"/>
  <c r="M42" i="3"/>
  <c r="N42" i="3"/>
  <c r="P42" i="3"/>
  <c r="Q42" i="3"/>
  <c r="R42" i="3"/>
  <c r="S42" i="3"/>
  <c r="W42" i="3"/>
  <c r="G41" i="3"/>
  <c r="H41" i="3"/>
  <c r="I41" i="3"/>
  <c r="K41" i="3"/>
  <c r="L41" i="3"/>
  <c r="M41" i="3"/>
  <c r="N41" i="3"/>
  <c r="P41" i="3"/>
  <c r="Q41" i="3"/>
  <c r="R41" i="3"/>
  <c r="S41" i="3"/>
  <c r="W41" i="3"/>
  <c r="C42" i="3"/>
  <c r="C41" i="3"/>
  <c r="G39" i="3"/>
  <c r="H39" i="3"/>
  <c r="I39" i="3"/>
  <c r="K39" i="3"/>
  <c r="L39" i="3"/>
  <c r="M39" i="3"/>
  <c r="N39" i="3"/>
  <c r="P39" i="3"/>
  <c r="Q39" i="3"/>
  <c r="R39" i="3"/>
  <c r="S39" i="3"/>
  <c r="W39" i="3"/>
  <c r="G38" i="3"/>
  <c r="H38" i="3"/>
  <c r="I38" i="3"/>
  <c r="K38" i="3"/>
  <c r="L38" i="3"/>
  <c r="M38" i="3"/>
  <c r="N38" i="3"/>
  <c r="P38" i="3"/>
  <c r="Q38" i="3"/>
  <c r="R38" i="3"/>
  <c r="S38" i="3"/>
  <c r="W38" i="3"/>
  <c r="C39" i="3"/>
  <c r="C38" i="3"/>
  <c r="N693" i="4"/>
  <c r="N690" i="4"/>
  <c r="H693" i="4"/>
  <c r="I693" i="4"/>
  <c r="J693" i="4"/>
  <c r="L693" i="4"/>
  <c r="M693" i="4"/>
  <c r="O693" i="4"/>
  <c r="Q693" i="4"/>
  <c r="R693" i="4"/>
  <c r="S693" i="4"/>
  <c r="T693" i="4"/>
  <c r="X693" i="4"/>
  <c r="D693" i="4"/>
  <c r="H691" i="4"/>
  <c r="I691" i="4"/>
  <c r="J691" i="4"/>
  <c r="L691" i="4"/>
  <c r="M691" i="4"/>
  <c r="N691" i="4"/>
  <c r="O691" i="4"/>
  <c r="Q691" i="4"/>
  <c r="R691" i="4"/>
  <c r="S691" i="4"/>
  <c r="T691" i="4"/>
  <c r="X691" i="4"/>
  <c r="D691" i="4"/>
  <c r="I191" i="4"/>
  <c r="J191" i="4"/>
  <c r="J190" i="4" s="1"/>
  <c r="X93" i="4"/>
  <c r="U212" i="4"/>
  <c r="P212" i="4"/>
  <c r="G212" i="4"/>
  <c r="K212" i="4" s="1"/>
  <c r="E212" i="4"/>
  <c r="F212" i="4" s="1"/>
  <c r="U211" i="4"/>
  <c r="P211" i="4"/>
  <c r="G211" i="4"/>
  <c r="K211" i="4" s="1"/>
  <c r="E211" i="4"/>
  <c r="F211" i="4" s="1"/>
  <c r="X210" i="4"/>
  <c r="X209" i="4" s="1"/>
  <c r="T210" i="4"/>
  <c r="S210" i="4"/>
  <c r="R210" i="4"/>
  <c r="Q210" i="4"/>
  <c r="O210" i="4"/>
  <c r="N210" i="4"/>
  <c r="N209" i="4" s="1"/>
  <c r="M210" i="4"/>
  <c r="L210" i="4"/>
  <c r="J210" i="4"/>
  <c r="I210" i="4"/>
  <c r="H210" i="4"/>
  <c r="D210" i="4"/>
  <c r="U204" i="4"/>
  <c r="P204" i="4"/>
  <c r="G204" i="4"/>
  <c r="K204" i="4" s="1"/>
  <c r="E204" i="4"/>
  <c r="F204" i="4" s="1"/>
  <c r="U203" i="4"/>
  <c r="P203" i="4"/>
  <c r="G203" i="4"/>
  <c r="K203" i="4" s="1"/>
  <c r="E203" i="4"/>
  <c r="X202" i="4"/>
  <c r="T202" i="4"/>
  <c r="S202" i="4"/>
  <c r="R202" i="4"/>
  <c r="Q202" i="4"/>
  <c r="O202" i="4"/>
  <c r="N202" i="4"/>
  <c r="M202" i="4"/>
  <c r="L202" i="4"/>
  <c r="J202" i="4"/>
  <c r="I202" i="4"/>
  <c r="H202" i="4"/>
  <c r="D202" i="4"/>
  <c r="J201" i="4"/>
  <c r="Y204" i="4" l="1"/>
  <c r="G210" i="4"/>
  <c r="H209" i="4"/>
  <c r="M209" i="4"/>
  <c r="R209" i="4"/>
  <c r="V212" i="4"/>
  <c r="I209" i="4"/>
  <c r="S209" i="4"/>
  <c r="W211" i="4"/>
  <c r="J209" i="4"/>
  <c r="O209" i="4"/>
  <c r="T209" i="4"/>
  <c r="I201" i="4"/>
  <c r="N201" i="4"/>
  <c r="S201" i="4"/>
  <c r="O201" i="4"/>
  <c r="T201" i="4"/>
  <c r="G202" i="4"/>
  <c r="L201" i="4"/>
  <c r="Q201" i="4"/>
  <c r="U201" i="4" s="1"/>
  <c r="X201" i="4"/>
  <c r="M201" i="4"/>
  <c r="R201" i="4"/>
  <c r="F203" i="4"/>
  <c r="V203" i="4" s="1"/>
  <c r="V204" i="4"/>
  <c r="K210" i="4"/>
  <c r="U210" i="4"/>
  <c r="P210" i="4"/>
  <c r="Y212" i="4"/>
  <c r="Q209" i="4"/>
  <c r="Y211" i="4"/>
  <c r="L209" i="4"/>
  <c r="W212" i="4"/>
  <c r="V211" i="4"/>
  <c r="D209" i="4"/>
  <c r="E210" i="4"/>
  <c r="F210" i="4" s="1"/>
  <c r="V210" i="4" s="1"/>
  <c r="Y203" i="4"/>
  <c r="W204" i="4"/>
  <c r="K202" i="4"/>
  <c r="E202" i="4"/>
  <c r="F202" i="4" s="1"/>
  <c r="W203" i="4"/>
  <c r="P202" i="4"/>
  <c r="D201" i="4"/>
  <c r="H201" i="4"/>
  <c r="U202" i="4"/>
  <c r="Y210" i="4" l="1"/>
  <c r="E209" i="4"/>
  <c r="F209" i="4" s="1"/>
  <c r="U209" i="4"/>
  <c r="P209" i="4"/>
  <c r="Y209" i="4" s="1"/>
  <c r="G209" i="4"/>
  <c r="K209" i="4" s="1"/>
  <c r="E201" i="4"/>
  <c r="P201" i="4"/>
  <c r="Y201" i="4" s="1"/>
  <c r="W210" i="4"/>
  <c r="W202" i="4"/>
  <c r="V202" i="4"/>
  <c r="Y202" i="4"/>
  <c r="G201" i="4"/>
  <c r="K201" i="4" s="1"/>
  <c r="F201" i="4"/>
  <c r="W209" i="4" l="1"/>
  <c r="W201" i="4"/>
  <c r="V209" i="4"/>
  <c r="V201" i="4"/>
  <c r="G215" i="4" l="1"/>
  <c r="U215" i="4"/>
  <c r="P215" i="4"/>
  <c r="K215" i="4"/>
  <c r="E215" i="4"/>
  <c r="F215" i="4" s="1"/>
  <c r="X214" i="4"/>
  <c r="T214" i="4"/>
  <c r="T213" i="4" s="1"/>
  <c r="S214" i="4"/>
  <c r="S213" i="4" s="1"/>
  <c r="R214" i="4"/>
  <c r="R213" i="4" s="1"/>
  <c r="Q214" i="4"/>
  <c r="O214" i="4"/>
  <c r="O213" i="4" s="1"/>
  <c r="N214" i="4"/>
  <c r="N213" i="4" s="1"/>
  <c r="M214" i="4"/>
  <c r="L214" i="4"/>
  <c r="J214" i="4"/>
  <c r="I214" i="4"/>
  <c r="I213" i="4" s="1"/>
  <c r="H214" i="4"/>
  <c r="D214" i="4"/>
  <c r="G214" i="4" s="1"/>
  <c r="X213" i="4"/>
  <c r="Q213" i="4"/>
  <c r="M213" i="4"/>
  <c r="L213" i="4"/>
  <c r="H213" i="4"/>
  <c r="U208" i="4"/>
  <c r="P208" i="4"/>
  <c r="G208" i="4"/>
  <c r="K208" i="4" s="1"/>
  <c r="E208" i="4"/>
  <c r="F208" i="4" s="1"/>
  <c r="U207" i="4"/>
  <c r="P207" i="4"/>
  <c r="G207" i="4"/>
  <c r="K207" i="4" s="1"/>
  <c r="E207" i="4"/>
  <c r="F207" i="4" s="1"/>
  <c r="X206" i="4"/>
  <c r="X205" i="4" s="1"/>
  <c r="T206" i="4"/>
  <c r="T205" i="4" s="1"/>
  <c r="S206" i="4"/>
  <c r="S205" i="4" s="1"/>
  <c r="R206" i="4"/>
  <c r="Q206" i="4"/>
  <c r="Q205" i="4" s="1"/>
  <c r="O206" i="4"/>
  <c r="O205" i="4" s="1"/>
  <c r="N206" i="4"/>
  <c r="N205" i="4" s="1"/>
  <c r="M206" i="4"/>
  <c r="L206" i="4"/>
  <c r="L205" i="4" s="1"/>
  <c r="J206" i="4"/>
  <c r="J205" i="4" s="1"/>
  <c r="I206" i="4"/>
  <c r="I205" i="4" s="1"/>
  <c r="H206" i="4"/>
  <c r="H205" i="4" s="1"/>
  <c r="D206" i="4"/>
  <c r="G206" i="4" s="1"/>
  <c r="R205" i="4"/>
  <c r="M205" i="4"/>
  <c r="U223" i="4"/>
  <c r="P223" i="4"/>
  <c r="G223" i="4"/>
  <c r="E223" i="4"/>
  <c r="U222" i="4"/>
  <c r="P222" i="4"/>
  <c r="G222" i="4"/>
  <c r="E222" i="4"/>
  <c r="X221" i="4"/>
  <c r="T221" i="4"/>
  <c r="S221" i="4"/>
  <c r="R221" i="4"/>
  <c r="R220" i="4" s="1"/>
  <c r="Q221" i="4"/>
  <c r="O221" i="4"/>
  <c r="O220" i="4" s="1"/>
  <c r="N221" i="4"/>
  <c r="M221" i="4"/>
  <c r="L221" i="4"/>
  <c r="J221" i="4"/>
  <c r="J220" i="4" s="1"/>
  <c r="I221" i="4"/>
  <c r="H221" i="4"/>
  <c r="D221" i="4"/>
  <c r="S220" i="4"/>
  <c r="D213" i="4" l="1"/>
  <c r="G213" i="4" s="1"/>
  <c r="E214" i="4"/>
  <c r="Y215" i="4"/>
  <c r="U213" i="4"/>
  <c r="K214" i="4"/>
  <c r="P214" i="4"/>
  <c r="T220" i="4"/>
  <c r="N220" i="4"/>
  <c r="G221" i="4"/>
  <c r="L220" i="4"/>
  <c r="Q220" i="4"/>
  <c r="X220" i="4"/>
  <c r="H220" i="4"/>
  <c r="M220" i="4"/>
  <c r="F222" i="4"/>
  <c r="V222" i="4" s="1"/>
  <c r="F223" i="4"/>
  <c r="V223" i="4" s="1"/>
  <c r="K222" i="4"/>
  <c r="K223" i="4"/>
  <c r="I220" i="4"/>
  <c r="E220" i="4" s="1"/>
  <c r="K206" i="4"/>
  <c r="E205" i="4"/>
  <c r="W207" i="4"/>
  <c r="Y207" i="4"/>
  <c r="W208" i="4"/>
  <c r="U214" i="4"/>
  <c r="Y214" i="4" s="1"/>
  <c r="W214" i="4"/>
  <c r="W215" i="4"/>
  <c r="F214" i="4"/>
  <c r="V214" i="4" s="1"/>
  <c r="V215" i="4"/>
  <c r="P213" i="4"/>
  <c r="J213" i="4"/>
  <c r="E213" i="4" s="1"/>
  <c r="F213" i="4" s="1"/>
  <c r="Y223" i="4"/>
  <c r="U206" i="4"/>
  <c r="Y208" i="4"/>
  <c r="V208" i="4"/>
  <c r="V207" i="4"/>
  <c r="P205" i="4"/>
  <c r="U205" i="4"/>
  <c r="P206" i="4"/>
  <c r="E206" i="4"/>
  <c r="W222" i="4"/>
  <c r="D205" i="4"/>
  <c r="F206" i="4"/>
  <c r="V206" i="4" s="1"/>
  <c r="Y222" i="4"/>
  <c r="W223" i="4"/>
  <c r="K221" i="4"/>
  <c r="U220" i="4"/>
  <c r="P221" i="4"/>
  <c r="E221" i="4"/>
  <c r="F221" i="4" s="1"/>
  <c r="U221" i="4"/>
  <c r="D220" i="4"/>
  <c r="U197" i="4"/>
  <c r="P197" i="4"/>
  <c r="G197" i="4"/>
  <c r="E197" i="4"/>
  <c r="U196" i="4"/>
  <c r="P196" i="4"/>
  <c r="G196" i="4"/>
  <c r="E196" i="4"/>
  <c r="X195" i="4"/>
  <c r="X194" i="4" s="1"/>
  <c r="T195" i="4"/>
  <c r="T194" i="4" s="1"/>
  <c r="S195" i="4"/>
  <c r="S194" i="4" s="1"/>
  <c r="R195" i="4"/>
  <c r="R194" i="4" s="1"/>
  <c r="Q195" i="4"/>
  <c r="O195" i="4"/>
  <c r="N195" i="4"/>
  <c r="N194" i="4" s="1"/>
  <c r="M195" i="4"/>
  <c r="M194" i="4" s="1"/>
  <c r="L195" i="4"/>
  <c r="L194" i="4" s="1"/>
  <c r="J195" i="4"/>
  <c r="J194" i="4" s="1"/>
  <c r="J189" i="4" s="1"/>
  <c r="I195" i="4"/>
  <c r="I194" i="4" s="1"/>
  <c r="H195" i="4"/>
  <c r="H194" i="4" s="1"/>
  <c r="D195" i="4"/>
  <c r="O194" i="4"/>
  <c r="Y213" i="4" l="1"/>
  <c r="Y206" i="4"/>
  <c r="P220" i="4"/>
  <c r="Y220" i="4" s="1"/>
  <c r="F196" i="4"/>
  <c r="F197" i="4"/>
  <c r="G195" i="4"/>
  <c r="K196" i="4"/>
  <c r="V196" i="4" s="1"/>
  <c r="K197" i="4"/>
  <c r="K213" i="4"/>
  <c r="W213" i="4" s="1"/>
  <c r="G205" i="4"/>
  <c r="F205" i="4"/>
  <c r="Y205" i="4"/>
  <c r="V221" i="4"/>
  <c r="W206" i="4"/>
  <c r="Y221" i="4"/>
  <c r="G220" i="4"/>
  <c r="K220" i="4" s="1"/>
  <c r="F220" i="4"/>
  <c r="W221" i="4"/>
  <c r="Y196" i="4"/>
  <c r="U195" i="4"/>
  <c r="Q194" i="4"/>
  <c r="Y197" i="4"/>
  <c r="P194" i="4"/>
  <c r="K195" i="4"/>
  <c r="E194" i="4"/>
  <c r="P195" i="4"/>
  <c r="E195" i="4"/>
  <c r="F195" i="4" s="1"/>
  <c r="D194" i="4"/>
  <c r="D690" i="4"/>
  <c r="I690" i="4"/>
  <c r="J690" i="4"/>
  <c r="L690" i="4"/>
  <c r="M690" i="4"/>
  <c r="O690" i="4"/>
  <c r="R690" i="4"/>
  <c r="S690" i="4"/>
  <c r="T690" i="4"/>
  <c r="X690" i="4"/>
  <c r="D87" i="3"/>
  <c r="D86" i="3" s="1"/>
  <c r="D30" i="1" s="1"/>
  <c r="F87" i="3"/>
  <c r="F86" i="3" s="1"/>
  <c r="F30" i="1" s="1"/>
  <c r="H87" i="3"/>
  <c r="H86" i="3" s="1"/>
  <c r="H30" i="1" s="1"/>
  <c r="I87" i="3"/>
  <c r="I86" i="3" s="1"/>
  <c r="I30" i="1" s="1"/>
  <c r="K87" i="3"/>
  <c r="K86" i="3" s="1"/>
  <c r="K30" i="1" s="1"/>
  <c r="L87" i="3"/>
  <c r="L86" i="3" s="1"/>
  <c r="L30" i="1" s="1"/>
  <c r="M87" i="3"/>
  <c r="M86" i="3" s="1"/>
  <c r="M30" i="1" s="1"/>
  <c r="N87" i="3"/>
  <c r="N86" i="3" s="1"/>
  <c r="N30" i="1" s="1"/>
  <c r="P87" i="3"/>
  <c r="P86" i="3" s="1"/>
  <c r="P30" i="1" s="1"/>
  <c r="Q87" i="3"/>
  <c r="Q86" i="3" s="1"/>
  <c r="Q30" i="1" s="1"/>
  <c r="R87" i="3"/>
  <c r="R86" i="3" s="1"/>
  <c r="R30" i="1" s="1"/>
  <c r="S87" i="3"/>
  <c r="S86" i="3" s="1"/>
  <c r="S30" i="1" s="1"/>
  <c r="W87" i="3"/>
  <c r="W86" i="3" s="1"/>
  <c r="W30" i="1" s="1"/>
  <c r="C87" i="3"/>
  <c r="C86" i="3" s="1"/>
  <c r="C30" i="1" s="1"/>
  <c r="E687" i="4"/>
  <c r="G687" i="4" s="1"/>
  <c r="U688" i="4"/>
  <c r="P688" i="4"/>
  <c r="K688" i="4"/>
  <c r="F688" i="4"/>
  <c r="X687" i="4"/>
  <c r="T687" i="4"/>
  <c r="T686" i="4" s="1"/>
  <c r="S687" i="4"/>
  <c r="R687" i="4"/>
  <c r="R686" i="4" s="1"/>
  <c r="Q687" i="4"/>
  <c r="Q686" i="4" s="1"/>
  <c r="O687" i="4"/>
  <c r="O686" i="4" s="1"/>
  <c r="N687" i="4"/>
  <c r="N686" i="4" s="1"/>
  <c r="M687" i="4"/>
  <c r="M686" i="4" s="1"/>
  <c r="L687" i="4"/>
  <c r="L686" i="4" s="1"/>
  <c r="J687" i="4"/>
  <c r="J686" i="4" s="1"/>
  <c r="I687" i="4"/>
  <c r="I686" i="4" s="1"/>
  <c r="D687" i="4"/>
  <c r="S686" i="4"/>
  <c r="W220" i="4" l="1"/>
  <c r="D686" i="4"/>
  <c r="D892" i="4" s="1"/>
  <c r="D187" i="2" s="1"/>
  <c r="D893" i="4"/>
  <c r="D188" i="2" s="1"/>
  <c r="X686" i="4"/>
  <c r="X892" i="4" s="1"/>
  <c r="X187" i="2" s="1"/>
  <c r="X893" i="4"/>
  <c r="X188" i="2" s="1"/>
  <c r="W196" i="4"/>
  <c r="W197" i="4"/>
  <c r="V197" i="4"/>
  <c r="U194" i="4"/>
  <c r="K205" i="4"/>
  <c r="V220" i="4"/>
  <c r="V213" i="4"/>
  <c r="V195" i="4"/>
  <c r="Y195" i="4"/>
  <c r="W195" i="4"/>
  <c r="G194" i="4"/>
  <c r="F194" i="4"/>
  <c r="Y688" i="4"/>
  <c r="K687" i="4"/>
  <c r="W688" i="4"/>
  <c r="P686" i="4"/>
  <c r="V688" i="4"/>
  <c r="U686" i="4"/>
  <c r="P687" i="4"/>
  <c r="F687" i="4"/>
  <c r="F686" i="4" s="1"/>
  <c r="U687" i="4"/>
  <c r="E686" i="4"/>
  <c r="G686" i="4" s="1"/>
  <c r="G29" i="3"/>
  <c r="H29" i="3"/>
  <c r="I29" i="3"/>
  <c r="K29" i="3"/>
  <c r="L29" i="3"/>
  <c r="M29" i="3"/>
  <c r="N29" i="3"/>
  <c r="P29" i="3"/>
  <c r="Q29" i="3"/>
  <c r="R29" i="3"/>
  <c r="S29" i="3"/>
  <c r="W29" i="3"/>
  <c r="C29" i="3"/>
  <c r="Y194" i="4" l="1"/>
  <c r="K194" i="4"/>
  <c r="V194" i="4" s="1"/>
  <c r="W205" i="4"/>
  <c r="V205" i="4"/>
  <c r="W687" i="4"/>
  <c r="V687" i="4"/>
  <c r="Y686" i="4"/>
  <c r="K686" i="4"/>
  <c r="Y687" i="4"/>
  <c r="E103" i="4"/>
  <c r="F103" i="4" s="1"/>
  <c r="G103" i="4"/>
  <c r="K103" i="4" s="1"/>
  <c r="P103" i="4"/>
  <c r="U103" i="4"/>
  <c r="U104" i="4"/>
  <c r="P104" i="4"/>
  <c r="G104" i="4"/>
  <c r="E104" i="4"/>
  <c r="T102" i="4"/>
  <c r="T101" i="4" s="1"/>
  <c r="S102" i="4"/>
  <c r="S101" i="4" s="1"/>
  <c r="R102" i="4"/>
  <c r="R101" i="4" s="1"/>
  <c r="Q102" i="4"/>
  <c r="Q101" i="4" s="1"/>
  <c r="O102" i="4"/>
  <c r="O101" i="4" s="1"/>
  <c r="N102" i="4"/>
  <c r="N101" i="4" s="1"/>
  <c r="M102" i="4"/>
  <c r="M101" i="4" s="1"/>
  <c r="L102" i="4"/>
  <c r="L101" i="4" s="1"/>
  <c r="J102" i="4"/>
  <c r="J101" i="4" s="1"/>
  <c r="I102" i="4"/>
  <c r="I101" i="4" s="1"/>
  <c r="H102" i="4"/>
  <c r="H101" i="4" s="1"/>
  <c r="D102" i="4"/>
  <c r="D101" i="4" s="1"/>
  <c r="W686" i="4" l="1"/>
  <c r="W194" i="4"/>
  <c r="F104" i="4"/>
  <c r="K104" i="4"/>
  <c r="W104" i="4" s="1"/>
  <c r="W103" i="4"/>
  <c r="V686" i="4"/>
  <c r="Y103" i="4"/>
  <c r="V103" i="4"/>
  <c r="Y104" i="4"/>
  <c r="P102" i="4"/>
  <c r="P101" i="4" s="1"/>
  <c r="U102" i="4"/>
  <c r="U101" i="4" s="1"/>
  <c r="E102" i="4"/>
  <c r="E101" i="4" s="1"/>
  <c r="G102" i="4"/>
  <c r="G101" i="4" s="1"/>
  <c r="E659" i="4"/>
  <c r="E888" i="4" s="1"/>
  <c r="E183" i="2" s="1"/>
  <c r="V104" i="4" l="1"/>
  <c r="K102" i="4"/>
  <c r="K101" i="4" s="1"/>
  <c r="F102" i="4"/>
  <c r="F101" i="4" s="1"/>
  <c r="Y102" i="4"/>
  <c r="Y101" i="4" s="1"/>
  <c r="G658" i="4"/>
  <c r="E658" i="4"/>
  <c r="X658" i="4"/>
  <c r="T658" i="4"/>
  <c r="S658" i="4"/>
  <c r="R658" i="4"/>
  <c r="Q658" i="4"/>
  <c r="O658" i="4"/>
  <c r="N658" i="4"/>
  <c r="M658" i="4"/>
  <c r="L658" i="4"/>
  <c r="J658" i="4"/>
  <c r="I658" i="4"/>
  <c r="H658" i="4"/>
  <c r="D658" i="4"/>
  <c r="O657" i="4"/>
  <c r="V102" i="4" l="1"/>
  <c r="V101" i="4" s="1"/>
  <c r="D657" i="4"/>
  <c r="Q657" i="4"/>
  <c r="I657" i="4"/>
  <c r="N657" i="4"/>
  <c r="S657" i="4"/>
  <c r="G657" i="4"/>
  <c r="J657" i="4"/>
  <c r="T657" i="4"/>
  <c r="L657" i="4"/>
  <c r="X657" i="4"/>
  <c r="H657" i="4"/>
  <c r="H886" i="4" s="1"/>
  <c r="H181" i="2" s="1"/>
  <c r="H887" i="4"/>
  <c r="H182" i="2" s="1"/>
  <c r="M657" i="4"/>
  <c r="R657" i="4"/>
  <c r="E657" i="4"/>
  <c r="F657" i="4" s="1"/>
  <c r="W102" i="4"/>
  <c r="W101" i="4" s="1"/>
  <c r="P658" i="4"/>
  <c r="U658" i="4"/>
  <c r="F658" i="4"/>
  <c r="K658" i="4"/>
  <c r="P657" i="4"/>
  <c r="J667" i="4"/>
  <c r="I667" i="4"/>
  <c r="I896" i="4" s="1"/>
  <c r="I191" i="2" s="1"/>
  <c r="H667" i="4"/>
  <c r="J664" i="4"/>
  <c r="I664" i="4"/>
  <c r="H664" i="4"/>
  <c r="J622" i="4"/>
  <c r="I622" i="4"/>
  <c r="H622" i="4"/>
  <c r="J625" i="4"/>
  <c r="I625" i="4"/>
  <c r="H625" i="4"/>
  <c r="J628" i="4"/>
  <c r="I628" i="4"/>
  <c r="H628" i="4"/>
  <c r="J631" i="4"/>
  <c r="I631" i="4"/>
  <c r="I630" i="4" s="1"/>
  <c r="H631" i="4"/>
  <c r="J634" i="4"/>
  <c r="I634" i="4"/>
  <c r="H634" i="4"/>
  <c r="J637" i="4"/>
  <c r="I637" i="4"/>
  <c r="H637" i="4"/>
  <c r="J640" i="4"/>
  <c r="I640" i="4"/>
  <c r="H640" i="4"/>
  <c r="J643" i="4"/>
  <c r="I643" i="4"/>
  <c r="H643" i="4"/>
  <c r="J646" i="4"/>
  <c r="I646" i="4"/>
  <c r="H646" i="4"/>
  <c r="J649" i="4"/>
  <c r="I649" i="4"/>
  <c r="H649" i="4"/>
  <c r="J652" i="4"/>
  <c r="I652" i="4"/>
  <c r="H652" i="4"/>
  <c r="J655" i="4"/>
  <c r="I655" i="4"/>
  <c r="H655" i="4"/>
  <c r="J661" i="4"/>
  <c r="I661" i="4"/>
  <c r="H661" i="4"/>
  <c r="I666" i="4" l="1"/>
  <c r="I895" i="4" s="1"/>
  <c r="I190" i="2" s="1"/>
  <c r="H654" i="4"/>
  <c r="H883" i="4" s="1"/>
  <c r="H178" i="2" s="1"/>
  <c r="H884" i="4"/>
  <c r="H179" i="2" s="1"/>
  <c r="I651" i="4"/>
  <c r="I880" i="4" s="1"/>
  <c r="I175" i="2" s="1"/>
  <c r="I881" i="4"/>
  <c r="I176" i="2" s="1"/>
  <c r="J648" i="4"/>
  <c r="J877" i="4" s="1"/>
  <c r="J172" i="2" s="1"/>
  <c r="J878" i="4"/>
  <c r="J173" i="2" s="1"/>
  <c r="H642" i="4"/>
  <c r="H871" i="4" s="1"/>
  <c r="H166" i="2" s="1"/>
  <c r="H872" i="4"/>
  <c r="H167" i="2" s="1"/>
  <c r="I639" i="4"/>
  <c r="I868" i="4" s="1"/>
  <c r="I163" i="2" s="1"/>
  <c r="I869" i="4"/>
  <c r="I164" i="2" s="1"/>
  <c r="J636" i="4"/>
  <c r="J865" i="4" s="1"/>
  <c r="J160" i="2" s="1"/>
  <c r="J866" i="4"/>
  <c r="J161" i="2" s="1"/>
  <c r="I654" i="4"/>
  <c r="I883" i="4" s="1"/>
  <c r="I178" i="2" s="1"/>
  <c r="I884" i="4"/>
  <c r="I179" i="2" s="1"/>
  <c r="J651" i="4"/>
  <c r="J880" i="4" s="1"/>
  <c r="J175" i="2" s="1"/>
  <c r="J881" i="4"/>
  <c r="J176" i="2" s="1"/>
  <c r="H645" i="4"/>
  <c r="H874" i="4" s="1"/>
  <c r="H169" i="2" s="1"/>
  <c r="H875" i="4"/>
  <c r="H170" i="2" s="1"/>
  <c r="I642" i="4"/>
  <c r="I871" i="4" s="1"/>
  <c r="I166" i="2" s="1"/>
  <c r="I872" i="4"/>
  <c r="I167" i="2" s="1"/>
  <c r="J639" i="4"/>
  <c r="J868" i="4" s="1"/>
  <c r="J163" i="2" s="1"/>
  <c r="J869" i="4"/>
  <c r="J164" i="2" s="1"/>
  <c r="H633" i="4"/>
  <c r="H862" i="4" s="1"/>
  <c r="H157" i="2" s="1"/>
  <c r="H863" i="4"/>
  <c r="H158" i="2" s="1"/>
  <c r="H630" i="4"/>
  <c r="H859" i="4" s="1"/>
  <c r="H154" i="2" s="1"/>
  <c r="H860" i="4"/>
  <c r="H155" i="2" s="1"/>
  <c r="I627" i="4"/>
  <c r="I856" i="4" s="1"/>
  <c r="I151" i="2" s="1"/>
  <c r="I857" i="4"/>
  <c r="I152" i="2" s="1"/>
  <c r="J624" i="4"/>
  <c r="J853" i="4" s="1"/>
  <c r="J148" i="2" s="1"/>
  <c r="J854" i="4"/>
  <c r="J149" i="2" s="1"/>
  <c r="H663" i="4"/>
  <c r="H892" i="4" s="1"/>
  <c r="H187" i="2" s="1"/>
  <c r="H893" i="4"/>
  <c r="H188" i="2" s="1"/>
  <c r="H666" i="4"/>
  <c r="H895" i="4" s="1"/>
  <c r="H190" i="2" s="1"/>
  <c r="H896" i="4"/>
  <c r="H191" i="2" s="1"/>
  <c r="D620" i="4"/>
  <c r="H627" i="4"/>
  <c r="H856" i="4" s="1"/>
  <c r="H151" i="2" s="1"/>
  <c r="H857" i="4"/>
  <c r="H152" i="2" s="1"/>
  <c r="I624" i="4"/>
  <c r="I853" i="4" s="1"/>
  <c r="I148" i="2" s="1"/>
  <c r="I854" i="4"/>
  <c r="I149" i="2" s="1"/>
  <c r="J621" i="4"/>
  <c r="H660" i="4"/>
  <c r="H889" i="4" s="1"/>
  <c r="H184" i="2" s="1"/>
  <c r="H890" i="4"/>
  <c r="H185" i="2" s="1"/>
  <c r="I660" i="4"/>
  <c r="I889" i="4" s="1"/>
  <c r="I184" i="2" s="1"/>
  <c r="I890" i="4"/>
  <c r="I185" i="2" s="1"/>
  <c r="J642" i="4"/>
  <c r="J871" i="4" s="1"/>
  <c r="J166" i="2" s="1"/>
  <c r="J872" i="4"/>
  <c r="J167" i="2" s="1"/>
  <c r="H636" i="4"/>
  <c r="H865" i="4" s="1"/>
  <c r="H160" i="2" s="1"/>
  <c r="H866" i="4"/>
  <c r="H161" i="2" s="1"/>
  <c r="I633" i="4"/>
  <c r="I862" i="4" s="1"/>
  <c r="I157" i="2" s="1"/>
  <c r="I863" i="4"/>
  <c r="I158" i="2" s="1"/>
  <c r="J627" i="4"/>
  <c r="J856" i="4" s="1"/>
  <c r="J151" i="2" s="1"/>
  <c r="J857" i="4"/>
  <c r="J152" i="2" s="1"/>
  <c r="H621" i="4"/>
  <c r="H850" i="4" s="1"/>
  <c r="H145" i="2" s="1"/>
  <c r="H851" i="4"/>
  <c r="H146" i="2" s="1"/>
  <c r="I663" i="4"/>
  <c r="I892" i="4" s="1"/>
  <c r="I187" i="2" s="1"/>
  <c r="I893" i="4"/>
  <c r="I188" i="2" s="1"/>
  <c r="U657" i="4"/>
  <c r="J654" i="4"/>
  <c r="J883" i="4" s="1"/>
  <c r="J178" i="2" s="1"/>
  <c r="J884" i="4"/>
  <c r="J179" i="2" s="1"/>
  <c r="H648" i="4"/>
  <c r="H877" i="4" s="1"/>
  <c r="H172" i="2" s="1"/>
  <c r="H878" i="4"/>
  <c r="H173" i="2" s="1"/>
  <c r="I645" i="4"/>
  <c r="J660" i="4"/>
  <c r="J889" i="4" s="1"/>
  <c r="J184" i="2" s="1"/>
  <c r="J890" i="4"/>
  <c r="J185" i="2" s="1"/>
  <c r="H651" i="4"/>
  <c r="H880" i="4" s="1"/>
  <c r="H175" i="2" s="1"/>
  <c r="H881" i="4"/>
  <c r="H176" i="2" s="1"/>
  <c r="I648" i="4"/>
  <c r="I877" i="4" s="1"/>
  <c r="I172" i="2" s="1"/>
  <c r="I878" i="4"/>
  <c r="I173" i="2" s="1"/>
  <c r="J645" i="4"/>
  <c r="H639" i="4"/>
  <c r="H868" i="4" s="1"/>
  <c r="H163" i="2" s="1"/>
  <c r="H869" i="4"/>
  <c r="H164" i="2" s="1"/>
  <c r="I636" i="4"/>
  <c r="I865" i="4" s="1"/>
  <c r="I160" i="2" s="1"/>
  <c r="I866" i="4"/>
  <c r="I161" i="2" s="1"/>
  <c r="J633" i="4"/>
  <c r="J862" i="4" s="1"/>
  <c r="J157" i="2" s="1"/>
  <c r="J863" i="4"/>
  <c r="J158" i="2" s="1"/>
  <c r="J630" i="4"/>
  <c r="H624" i="4"/>
  <c r="H853" i="4" s="1"/>
  <c r="H148" i="2" s="1"/>
  <c r="H854" i="4"/>
  <c r="H149" i="2" s="1"/>
  <c r="I621" i="4"/>
  <c r="J663" i="4"/>
  <c r="J892" i="4" s="1"/>
  <c r="J187" i="2" s="1"/>
  <c r="J893" i="4"/>
  <c r="J188" i="2" s="1"/>
  <c r="J666" i="4"/>
  <c r="J895" i="4" s="1"/>
  <c r="J190" i="2" s="1"/>
  <c r="J896" i="4"/>
  <c r="J191" i="2" s="1"/>
  <c r="K657" i="4"/>
  <c r="W657" i="4" s="1"/>
  <c r="W658" i="4"/>
  <c r="H620" i="4"/>
  <c r="H619" i="4" s="1"/>
  <c r="Y658" i="4"/>
  <c r="I620" i="4"/>
  <c r="I619" i="4" s="1"/>
  <c r="Y657" i="4"/>
  <c r="J620" i="4" l="1"/>
  <c r="J619" i="4" s="1"/>
  <c r="R667" i="4"/>
  <c r="Q667" i="4"/>
  <c r="R664" i="4"/>
  <c r="Q664" i="4"/>
  <c r="R661" i="4"/>
  <c r="Q661" i="4"/>
  <c r="R655" i="4"/>
  <c r="Q655" i="4"/>
  <c r="R652" i="4"/>
  <c r="Q652" i="4"/>
  <c r="Q881" i="4" s="1"/>
  <c r="Q176" i="2" s="1"/>
  <c r="R649" i="4"/>
  <c r="Q649" i="4"/>
  <c r="R646" i="4"/>
  <c r="Q646" i="4"/>
  <c r="R643" i="4"/>
  <c r="Q643" i="4"/>
  <c r="R640" i="4"/>
  <c r="Q640" i="4"/>
  <c r="R637" i="4"/>
  <c r="Q637" i="4"/>
  <c r="R634" i="4"/>
  <c r="Q634" i="4"/>
  <c r="R631" i="4"/>
  <c r="Q631" i="4"/>
  <c r="R628" i="4"/>
  <c r="Q628" i="4"/>
  <c r="R625" i="4"/>
  <c r="Q625" i="4"/>
  <c r="R622" i="4"/>
  <c r="Q622" i="4"/>
  <c r="M667" i="4"/>
  <c r="L667" i="4"/>
  <c r="M664" i="4"/>
  <c r="L664" i="4"/>
  <c r="M661" i="4"/>
  <c r="L661" i="4"/>
  <c r="M655" i="4"/>
  <c r="L655" i="4"/>
  <c r="M652" i="4"/>
  <c r="L652" i="4"/>
  <c r="M649" i="4"/>
  <c r="L649" i="4"/>
  <c r="M646" i="4"/>
  <c r="L646" i="4"/>
  <c r="M643" i="4"/>
  <c r="L643" i="4"/>
  <c r="M640" i="4"/>
  <c r="L640" i="4"/>
  <c r="M637" i="4"/>
  <c r="L637" i="4"/>
  <c r="M634" i="4"/>
  <c r="L634" i="4"/>
  <c r="M631" i="4"/>
  <c r="L631" i="4"/>
  <c r="M628" i="4"/>
  <c r="L628" i="4"/>
  <c r="M625" i="4"/>
  <c r="L625" i="4"/>
  <c r="M622" i="4"/>
  <c r="L622" i="4"/>
  <c r="M630" i="4" l="1"/>
  <c r="M642" i="4"/>
  <c r="M871" i="4" s="1"/>
  <c r="M166" i="2" s="1"/>
  <c r="M872" i="4"/>
  <c r="M167" i="2" s="1"/>
  <c r="M654" i="4"/>
  <c r="M883" i="4" s="1"/>
  <c r="M178" i="2" s="1"/>
  <c r="M884" i="4"/>
  <c r="M179" i="2" s="1"/>
  <c r="M663" i="4"/>
  <c r="M892" i="4" s="1"/>
  <c r="M187" i="2" s="1"/>
  <c r="M893" i="4"/>
  <c r="M188" i="2" s="1"/>
  <c r="R633" i="4"/>
  <c r="R862" i="4" s="1"/>
  <c r="R157" i="2" s="1"/>
  <c r="R863" i="4"/>
  <c r="R158" i="2" s="1"/>
  <c r="R645" i="4"/>
  <c r="L621" i="4"/>
  <c r="L627" i="4"/>
  <c r="L856" i="4" s="1"/>
  <c r="L151" i="2" s="1"/>
  <c r="L857" i="4"/>
  <c r="L152" i="2" s="1"/>
  <c r="L633" i="4"/>
  <c r="L862" i="4" s="1"/>
  <c r="L157" i="2" s="1"/>
  <c r="L863" i="4"/>
  <c r="L158" i="2" s="1"/>
  <c r="L639" i="4"/>
  <c r="L868" i="4" s="1"/>
  <c r="L163" i="2" s="1"/>
  <c r="L869" i="4"/>
  <c r="L164" i="2" s="1"/>
  <c r="L645" i="4"/>
  <c r="L651" i="4"/>
  <c r="L880" i="4" s="1"/>
  <c r="L175" i="2" s="1"/>
  <c r="L881" i="4"/>
  <c r="L176" i="2" s="1"/>
  <c r="L660" i="4"/>
  <c r="L889" i="4" s="1"/>
  <c r="L184" i="2" s="1"/>
  <c r="L890" i="4"/>
  <c r="L185" i="2" s="1"/>
  <c r="L666" i="4"/>
  <c r="L895" i="4" s="1"/>
  <c r="L190" i="2" s="1"/>
  <c r="L896" i="4"/>
  <c r="L191" i="2" s="1"/>
  <c r="Q624" i="4"/>
  <c r="Q853" i="4" s="1"/>
  <c r="Q148" i="2" s="1"/>
  <c r="Q854" i="4"/>
  <c r="Q149" i="2" s="1"/>
  <c r="Q630" i="4"/>
  <c r="Q636" i="4"/>
  <c r="Q865" i="4" s="1"/>
  <c r="Q160" i="2" s="1"/>
  <c r="Q866" i="4"/>
  <c r="Q161" i="2" s="1"/>
  <c r="Q642" i="4"/>
  <c r="Q871" i="4" s="1"/>
  <c r="Q166" i="2" s="1"/>
  <c r="Q872" i="4"/>
  <c r="Q167" i="2" s="1"/>
  <c r="Q648" i="4"/>
  <c r="Q877" i="4" s="1"/>
  <c r="Q172" i="2" s="1"/>
  <c r="Q878" i="4"/>
  <c r="Q173" i="2" s="1"/>
  <c r="R651" i="4"/>
  <c r="R880" i="4" s="1"/>
  <c r="R175" i="2" s="1"/>
  <c r="R881" i="4"/>
  <c r="R176" i="2" s="1"/>
  <c r="R660" i="4"/>
  <c r="R889" i="4" s="1"/>
  <c r="R184" i="2" s="1"/>
  <c r="R890" i="4"/>
  <c r="R185" i="2" s="1"/>
  <c r="R666" i="4"/>
  <c r="R895" i="4" s="1"/>
  <c r="R190" i="2" s="1"/>
  <c r="R896" i="4"/>
  <c r="R191" i="2" s="1"/>
  <c r="M624" i="4"/>
  <c r="M853" i="4" s="1"/>
  <c r="M148" i="2" s="1"/>
  <c r="M854" i="4"/>
  <c r="M149" i="2" s="1"/>
  <c r="M636" i="4"/>
  <c r="M865" i="4" s="1"/>
  <c r="M160" i="2" s="1"/>
  <c r="M866" i="4"/>
  <c r="M161" i="2" s="1"/>
  <c r="M648" i="4"/>
  <c r="M877" i="4" s="1"/>
  <c r="M172" i="2" s="1"/>
  <c r="M878" i="4"/>
  <c r="M173" i="2" s="1"/>
  <c r="R621" i="4"/>
  <c r="R627" i="4"/>
  <c r="R856" i="4" s="1"/>
  <c r="R151" i="2" s="1"/>
  <c r="R857" i="4"/>
  <c r="R152" i="2" s="1"/>
  <c r="R639" i="4"/>
  <c r="R868" i="4" s="1"/>
  <c r="R163" i="2" s="1"/>
  <c r="R869" i="4"/>
  <c r="R164" i="2" s="1"/>
  <c r="M621" i="4"/>
  <c r="M627" i="4"/>
  <c r="M856" i="4" s="1"/>
  <c r="M151" i="2" s="1"/>
  <c r="M857" i="4"/>
  <c r="M152" i="2" s="1"/>
  <c r="M633" i="4"/>
  <c r="M862" i="4" s="1"/>
  <c r="M157" i="2" s="1"/>
  <c r="M863" i="4"/>
  <c r="M158" i="2" s="1"/>
  <c r="M639" i="4"/>
  <c r="M868" i="4" s="1"/>
  <c r="M163" i="2" s="1"/>
  <c r="M869" i="4"/>
  <c r="M164" i="2" s="1"/>
  <c r="M645" i="4"/>
  <c r="M651" i="4"/>
  <c r="M880" i="4" s="1"/>
  <c r="M175" i="2" s="1"/>
  <c r="M881" i="4"/>
  <c r="M176" i="2" s="1"/>
  <c r="M660" i="4"/>
  <c r="M889" i="4" s="1"/>
  <c r="M184" i="2" s="1"/>
  <c r="M890" i="4"/>
  <c r="M185" i="2" s="1"/>
  <c r="M666" i="4"/>
  <c r="M895" i="4" s="1"/>
  <c r="M190" i="2" s="1"/>
  <c r="M896" i="4"/>
  <c r="M191" i="2" s="1"/>
  <c r="R624" i="4"/>
  <c r="R853" i="4" s="1"/>
  <c r="R148" i="2" s="1"/>
  <c r="R854" i="4"/>
  <c r="R149" i="2" s="1"/>
  <c r="R630" i="4"/>
  <c r="R636" i="4"/>
  <c r="R865" i="4" s="1"/>
  <c r="R160" i="2" s="1"/>
  <c r="R866" i="4"/>
  <c r="R161" i="2" s="1"/>
  <c r="R642" i="4"/>
  <c r="R871" i="4" s="1"/>
  <c r="R166" i="2" s="1"/>
  <c r="R872" i="4"/>
  <c r="R167" i="2" s="1"/>
  <c r="R648" i="4"/>
  <c r="R877" i="4" s="1"/>
  <c r="R172" i="2" s="1"/>
  <c r="R878" i="4"/>
  <c r="R173" i="2" s="1"/>
  <c r="Q654" i="4"/>
  <c r="Q883" i="4" s="1"/>
  <c r="Q178" i="2" s="1"/>
  <c r="Q884" i="4"/>
  <c r="Q179" i="2" s="1"/>
  <c r="Q663" i="4"/>
  <c r="Q892" i="4" s="1"/>
  <c r="Q187" i="2" s="1"/>
  <c r="Q893" i="4"/>
  <c r="Q188" i="2" s="1"/>
  <c r="L624" i="4"/>
  <c r="L853" i="4" s="1"/>
  <c r="L148" i="2" s="1"/>
  <c r="L854" i="4"/>
  <c r="L149" i="2" s="1"/>
  <c r="L630" i="4"/>
  <c r="L636" i="4"/>
  <c r="L865" i="4" s="1"/>
  <c r="L160" i="2" s="1"/>
  <c r="L866" i="4"/>
  <c r="L161" i="2" s="1"/>
  <c r="L642" i="4"/>
  <c r="L871" i="4" s="1"/>
  <c r="L166" i="2" s="1"/>
  <c r="L872" i="4"/>
  <c r="L167" i="2" s="1"/>
  <c r="L648" i="4"/>
  <c r="L877" i="4" s="1"/>
  <c r="L172" i="2" s="1"/>
  <c r="L878" i="4"/>
  <c r="L173" i="2" s="1"/>
  <c r="L654" i="4"/>
  <c r="L883" i="4" s="1"/>
  <c r="L178" i="2" s="1"/>
  <c r="L884" i="4"/>
  <c r="L179" i="2" s="1"/>
  <c r="L663" i="4"/>
  <c r="L892" i="4" s="1"/>
  <c r="L187" i="2" s="1"/>
  <c r="L893" i="4"/>
  <c r="L188" i="2" s="1"/>
  <c r="Q621" i="4"/>
  <c r="Q627" i="4"/>
  <c r="Q856" i="4" s="1"/>
  <c r="Q151" i="2" s="1"/>
  <c r="Q857" i="4"/>
  <c r="Q152" i="2" s="1"/>
  <c r="Q633" i="4"/>
  <c r="Q862" i="4" s="1"/>
  <c r="Q157" i="2" s="1"/>
  <c r="Q863" i="4"/>
  <c r="Q158" i="2" s="1"/>
  <c r="Q639" i="4"/>
  <c r="Q868" i="4" s="1"/>
  <c r="Q163" i="2" s="1"/>
  <c r="Q869" i="4"/>
  <c r="Q164" i="2" s="1"/>
  <c r="Q645" i="4"/>
  <c r="Q651" i="4"/>
  <c r="Q880" i="4" s="1"/>
  <c r="Q175" i="2" s="1"/>
  <c r="R654" i="4"/>
  <c r="R883" i="4" s="1"/>
  <c r="R178" i="2" s="1"/>
  <c r="R884" i="4"/>
  <c r="R179" i="2" s="1"/>
  <c r="R663" i="4"/>
  <c r="R892" i="4" s="1"/>
  <c r="R187" i="2" s="1"/>
  <c r="R893" i="4"/>
  <c r="R188" i="2" s="1"/>
  <c r="Q660" i="4"/>
  <c r="Q889" i="4" s="1"/>
  <c r="Q184" i="2" s="1"/>
  <c r="Q890" i="4"/>
  <c r="Q185" i="2" s="1"/>
  <c r="Q666" i="4"/>
  <c r="Q895" i="4" s="1"/>
  <c r="Q190" i="2" s="1"/>
  <c r="Q896" i="4"/>
  <c r="Q191" i="2" s="1"/>
  <c r="Q620" i="4"/>
  <c r="Q619" i="4" s="1"/>
  <c r="Q618" i="4" s="1"/>
  <c r="P89" i="3" s="1"/>
  <c r="P88" i="3" s="1"/>
  <c r="P29" i="1" s="1"/>
  <c r="D619" i="4"/>
  <c r="U668" i="4"/>
  <c r="U897" i="4" s="1"/>
  <c r="U192" i="2" s="1"/>
  <c r="P668" i="4"/>
  <c r="P897" i="4" s="1"/>
  <c r="P192" i="2" s="1"/>
  <c r="E668" i="4"/>
  <c r="E897" i="4" s="1"/>
  <c r="E192" i="2" s="1"/>
  <c r="T667" i="4"/>
  <c r="S667" i="4"/>
  <c r="O667" i="4"/>
  <c r="N667" i="4"/>
  <c r="E667" i="4"/>
  <c r="E896" i="4" s="1"/>
  <c r="E191" i="2" s="1"/>
  <c r="E666" i="4"/>
  <c r="E895" i="4" s="1"/>
  <c r="E190" i="2" s="1"/>
  <c r="U665" i="4"/>
  <c r="U894" i="4" s="1"/>
  <c r="U189" i="2" s="1"/>
  <c r="P665" i="4"/>
  <c r="P894" i="4" s="1"/>
  <c r="P189" i="2" s="1"/>
  <c r="E665" i="4"/>
  <c r="E894" i="4" s="1"/>
  <c r="E189" i="2" s="1"/>
  <c r="T664" i="4"/>
  <c r="S664" i="4"/>
  <c r="O664" i="4"/>
  <c r="N664" i="4"/>
  <c r="E664" i="4"/>
  <c r="E893" i="4" s="1"/>
  <c r="E188" i="2" s="1"/>
  <c r="E663" i="4"/>
  <c r="E892" i="4" s="1"/>
  <c r="E187" i="2" s="1"/>
  <c r="U662" i="4"/>
  <c r="U891" i="4" s="1"/>
  <c r="U186" i="2" s="1"/>
  <c r="P662" i="4"/>
  <c r="P891" i="4" s="1"/>
  <c r="P186" i="2" s="1"/>
  <c r="E662" i="4"/>
  <c r="E891" i="4" s="1"/>
  <c r="E186" i="2" s="1"/>
  <c r="T661" i="4"/>
  <c r="S661" i="4"/>
  <c r="O661" i="4"/>
  <c r="N661" i="4"/>
  <c r="E660" i="4"/>
  <c r="E889" i="4" s="1"/>
  <c r="E184" i="2" s="1"/>
  <c r="U659" i="4"/>
  <c r="P659" i="4"/>
  <c r="U656" i="4"/>
  <c r="U885" i="4" s="1"/>
  <c r="U180" i="2" s="1"/>
  <c r="P656" i="4"/>
  <c r="P885" i="4" s="1"/>
  <c r="P180" i="2" s="1"/>
  <c r="E656" i="4"/>
  <c r="E885" i="4" s="1"/>
  <c r="E180" i="2" s="1"/>
  <c r="T655" i="4"/>
  <c r="S655" i="4"/>
  <c r="O655" i="4"/>
  <c r="N655" i="4"/>
  <c r="E655" i="4"/>
  <c r="E884" i="4" s="1"/>
  <c r="E179" i="2" s="1"/>
  <c r="E654" i="4"/>
  <c r="E883" i="4" s="1"/>
  <c r="E178" i="2" s="1"/>
  <c r="U653" i="4"/>
  <c r="U882" i="4" s="1"/>
  <c r="U177" i="2" s="1"/>
  <c r="P653" i="4"/>
  <c r="P882" i="4" s="1"/>
  <c r="P177" i="2" s="1"/>
  <c r="E653" i="4"/>
  <c r="E882" i="4" s="1"/>
  <c r="E177" i="2" s="1"/>
  <c r="T652" i="4"/>
  <c r="S652" i="4"/>
  <c r="O652" i="4"/>
  <c r="N652" i="4"/>
  <c r="E652" i="4"/>
  <c r="E881" i="4" s="1"/>
  <c r="E176" i="2" s="1"/>
  <c r="E651" i="4"/>
  <c r="E880" i="4" s="1"/>
  <c r="E175" i="2" s="1"/>
  <c r="U650" i="4"/>
  <c r="U879" i="4" s="1"/>
  <c r="U174" i="2" s="1"/>
  <c r="P650" i="4"/>
  <c r="P879" i="4" s="1"/>
  <c r="P174" i="2" s="1"/>
  <c r="E650" i="4"/>
  <c r="E879" i="4" s="1"/>
  <c r="E174" i="2" s="1"/>
  <c r="T649" i="4"/>
  <c r="S649" i="4"/>
  <c r="O649" i="4"/>
  <c r="N649" i="4"/>
  <c r="E649" i="4"/>
  <c r="E878" i="4" s="1"/>
  <c r="E173" i="2" s="1"/>
  <c r="E648" i="4"/>
  <c r="E877" i="4" s="1"/>
  <c r="E172" i="2" s="1"/>
  <c r="U647" i="4"/>
  <c r="P647" i="4"/>
  <c r="E647" i="4"/>
  <c r="E876" i="4" s="1"/>
  <c r="E171" i="2" s="1"/>
  <c r="T646" i="4"/>
  <c r="S646" i="4"/>
  <c r="O646" i="4"/>
  <c r="N646" i="4"/>
  <c r="E646" i="4"/>
  <c r="E645" i="4"/>
  <c r="U644" i="4"/>
  <c r="U873" i="4" s="1"/>
  <c r="U168" i="2" s="1"/>
  <c r="P644" i="4"/>
  <c r="P873" i="4" s="1"/>
  <c r="P168" i="2" s="1"/>
  <c r="E644" i="4"/>
  <c r="E873" i="4" s="1"/>
  <c r="E168" i="2" s="1"/>
  <c r="T643" i="4"/>
  <c r="S643" i="4"/>
  <c r="O643" i="4"/>
  <c r="N643" i="4"/>
  <c r="E643" i="4"/>
  <c r="E872" i="4" s="1"/>
  <c r="E167" i="2" s="1"/>
  <c r="E642" i="4"/>
  <c r="E871" i="4" s="1"/>
  <c r="E166" i="2" s="1"/>
  <c r="U641" i="4"/>
  <c r="U870" i="4" s="1"/>
  <c r="U165" i="2" s="1"/>
  <c r="P641" i="4"/>
  <c r="P870" i="4" s="1"/>
  <c r="P165" i="2" s="1"/>
  <c r="E641" i="4"/>
  <c r="E870" i="4" s="1"/>
  <c r="E165" i="2" s="1"/>
  <c r="T640" i="4"/>
  <c r="S640" i="4"/>
  <c r="O640" i="4"/>
  <c r="N640" i="4"/>
  <c r="E640" i="4"/>
  <c r="E869" i="4" s="1"/>
  <c r="E164" i="2" s="1"/>
  <c r="E639" i="4"/>
  <c r="E868" i="4" s="1"/>
  <c r="E163" i="2" s="1"/>
  <c r="U638" i="4"/>
  <c r="U867" i="4" s="1"/>
  <c r="U162" i="2" s="1"/>
  <c r="P638" i="4"/>
  <c r="P867" i="4" s="1"/>
  <c r="P162" i="2" s="1"/>
  <c r="E638" i="4"/>
  <c r="E867" i="4" s="1"/>
  <c r="E162" i="2" s="1"/>
  <c r="T637" i="4"/>
  <c r="S637" i="4"/>
  <c r="O637" i="4"/>
  <c r="N637" i="4"/>
  <c r="E637" i="4"/>
  <c r="E866" i="4" s="1"/>
  <c r="E161" i="2" s="1"/>
  <c r="E636" i="4"/>
  <c r="E865" i="4" s="1"/>
  <c r="E160" i="2" s="1"/>
  <c r="U635" i="4"/>
  <c r="U864" i="4" s="1"/>
  <c r="U159" i="2" s="1"/>
  <c r="P635" i="4"/>
  <c r="P864" i="4" s="1"/>
  <c r="P159" i="2" s="1"/>
  <c r="E635" i="4"/>
  <c r="E864" i="4" s="1"/>
  <c r="E159" i="2" s="1"/>
  <c r="T634" i="4"/>
  <c r="S634" i="4"/>
  <c r="O634" i="4"/>
  <c r="N634" i="4"/>
  <c r="E634" i="4"/>
  <c r="E863" i="4" s="1"/>
  <c r="E158" i="2" s="1"/>
  <c r="E633" i="4"/>
  <c r="E862" i="4" s="1"/>
  <c r="E157" i="2" s="1"/>
  <c r="U632" i="4"/>
  <c r="P632" i="4"/>
  <c r="E632" i="4"/>
  <c r="E861" i="4" s="1"/>
  <c r="E156" i="2" s="1"/>
  <c r="T631" i="4"/>
  <c r="S631" i="4"/>
  <c r="O631" i="4"/>
  <c r="N631" i="4"/>
  <c r="E631" i="4"/>
  <c r="E630" i="4"/>
  <c r="U629" i="4"/>
  <c r="U858" i="4" s="1"/>
  <c r="U153" i="2" s="1"/>
  <c r="P629" i="4"/>
  <c r="P858" i="4" s="1"/>
  <c r="P153" i="2" s="1"/>
  <c r="E629" i="4"/>
  <c r="E858" i="4" s="1"/>
  <c r="E153" i="2" s="1"/>
  <c r="X628" i="4"/>
  <c r="T628" i="4"/>
  <c r="S628" i="4"/>
  <c r="O628" i="4"/>
  <c r="N628" i="4"/>
  <c r="E628" i="4"/>
  <c r="E857" i="4" s="1"/>
  <c r="E152" i="2" s="1"/>
  <c r="E627" i="4"/>
  <c r="E856" i="4" s="1"/>
  <c r="E151" i="2" s="1"/>
  <c r="U626" i="4"/>
  <c r="U855" i="4" s="1"/>
  <c r="U150" i="2" s="1"/>
  <c r="P626" i="4"/>
  <c r="P855" i="4" s="1"/>
  <c r="P150" i="2" s="1"/>
  <c r="E626" i="4"/>
  <c r="E855" i="4" s="1"/>
  <c r="E150" i="2" s="1"/>
  <c r="T625" i="4"/>
  <c r="S625" i="4"/>
  <c r="O625" i="4"/>
  <c r="N625" i="4"/>
  <c r="E625" i="4"/>
  <c r="E854" i="4" s="1"/>
  <c r="E149" i="2" s="1"/>
  <c r="E624" i="4"/>
  <c r="E853" i="4" s="1"/>
  <c r="E148" i="2" s="1"/>
  <c r="U623" i="4"/>
  <c r="P623" i="4"/>
  <c r="E623" i="4"/>
  <c r="E852" i="4" s="1"/>
  <c r="E147" i="2" s="1"/>
  <c r="T622" i="4"/>
  <c r="S622" i="4"/>
  <c r="O622" i="4"/>
  <c r="N622" i="4"/>
  <c r="E622" i="4"/>
  <c r="E621" i="4"/>
  <c r="I618" i="4"/>
  <c r="H89" i="3" s="1"/>
  <c r="H88" i="3" s="1"/>
  <c r="H29" i="1" s="1"/>
  <c r="H618" i="4"/>
  <c r="G89" i="3" s="1"/>
  <c r="G88" i="3" s="1"/>
  <c r="G29" i="1" s="1"/>
  <c r="L620" i="4" l="1"/>
  <c r="L619" i="4" s="1"/>
  <c r="L618" i="4" s="1"/>
  <c r="K89" i="3" s="1"/>
  <c r="K88" i="3" s="1"/>
  <c r="K29" i="1" s="1"/>
  <c r="M620" i="4"/>
  <c r="M619" i="4" s="1"/>
  <c r="M618" i="4" s="1"/>
  <c r="L89" i="3" s="1"/>
  <c r="L88" i="3" s="1"/>
  <c r="L29" i="1" s="1"/>
  <c r="T621" i="4"/>
  <c r="O636" i="4"/>
  <c r="O865" i="4" s="1"/>
  <c r="O160" i="2" s="1"/>
  <c r="O866" i="4"/>
  <c r="O161" i="2" s="1"/>
  <c r="T642" i="4"/>
  <c r="T871" i="4" s="1"/>
  <c r="T166" i="2" s="1"/>
  <c r="T872" i="4"/>
  <c r="T167" i="2" s="1"/>
  <c r="N651" i="4"/>
  <c r="N880" i="4" s="1"/>
  <c r="N175" i="2" s="1"/>
  <c r="N881" i="4"/>
  <c r="N176" i="2" s="1"/>
  <c r="T624" i="4"/>
  <c r="T853" i="4" s="1"/>
  <c r="T148" i="2" s="1"/>
  <c r="T854" i="4"/>
  <c r="T149" i="2" s="1"/>
  <c r="O639" i="4"/>
  <c r="O868" i="4" s="1"/>
  <c r="O163" i="2" s="1"/>
  <c r="O869" i="4"/>
  <c r="O164" i="2" s="1"/>
  <c r="T645" i="4"/>
  <c r="S648" i="4"/>
  <c r="S877" i="4" s="1"/>
  <c r="S172" i="2" s="1"/>
  <c r="S878" i="4"/>
  <c r="S173" i="2" s="1"/>
  <c r="O651" i="4"/>
  <c r="O880" i="4" s="1"/>
  <c r="O175" i="2" s="1"/>
  <c r="O881" i="4"/>
  <c r="O176" i="2" s="1"/>
  <c r="N654" i="4"/>
  <c r="N883" i="4" s="1"/>
  <c r="N178" i="2" s="1"/>
  <c r="N884" i="4"/>
  <c r="N179" i="2" s="1"/>
  <c r="S660" i="4"/>
  <c r="S889" i="4" s="1"/>
  <c r="S184" i="2" s="1"/>
  <c r="S890" i="4"/>
  <c r="S185" i="2" s="1"/>
  <c r="O663" i="4"/>
  <c r="O892" i="4" s="1"/>
  <c r="O187" i="2" s="1"/>
  <c r="O893" i="4"/>
  <c r="O188" i="2" s="1"/>
  <c r="N666" i="4"/>
  <c r="N895" i="4" s="1"/>
  <c r="N190" i="2" s="1"/>
  <c r="N896" i="4"/>
  <c r="N191" i="2" s="1"/>
  <c r="O627" i="4"/>
  <c r="O856" i="4" s="1"/>
  <c r="O151" i="2" s="1"/>
  <c r="O857" i="4"/>
  <c r="O152" i="2" s="1"/>
  <c r="S633" i="4"/>
  <c r="S862" i="4" s="1"/>
  <c r="S157" i="2" s="1"/>
  <c r="S863" i="4"/>
  <c r="S158" i="2" s="1"/>
  <c r="O648" i="4"/>
  <c r="O877" i="4" s="1"/>
  <c r="O172" i="2" s="1"/>
  <c r="O878" i="4"/>
  <c r="O173" i="2" s="1"/>
  <c r="T654" i="4"/>
  <c r="T883" i="4" s="1"/>
  <c r="T178" i="2" s="1"/>
  <c r="T884" i="4"/>
  <c r="T179" i="2" s="1"/>
  <c r="N621" i="4"/>
  <c r="S627" i="4"/>
  <c r="S856" i="4" s="1"/>
  <c r="S151" i="2" s="1"/>
  <c r="S857" i="4"/>
  <c r="S152" i="2" s="1"/>
  <c r="S636" i="4"/>
  <c r="S865" i="4" s="1"/>
  <c r="S160" i="2" s="1"/>
  <c r="S866" i="4"/>
  <c r="S161" i="2" s="1"/>
  <c r="N624" i="4"/>
  <c r="N853" i="4" s="1"/>
  <c r="N148" i="2" s="1"/>
  <c r="N854" i="4"/>
  <c r="N149" i="2" s="1"/>
  <c r="T627" i="4"/>
  <c r="T856" i="4" s="1"/>
  <c r="T151" i="2" s="1"/>
  <c r="T857" i="4"/>
  <c r="T152" i="2" s="1"/>
  <c r="N633" i="4"/>
  <c r="N862" i="4" s="1"/>
  <c r="N157" i="2" s="1"/>
  <c r="N863" i="4"/>
  <c r="N158" i="2" s="1"/>
  <c r="T636" i="4"/>
  <c r="T865" i="4" s="1"/>
  <c r="T160" i="2" s="1"/>
  <c r="T866" i="4"/>
  <c r="T161" i="2" s="1"/>
  <c r="O642" i="4"/>
  <c r="O871" i="4" s="1"/>
  <c r="O166" i="2" s="1"/>
  <c r="O872" i="4"/>
  <c r="O167" i="2" s="1"/>
  <c r="N645" i="4"/>
  <c r="T648" i="4"/>
  <c r="T877" i="4" s="1"/>
  <c r="T172" i="2" s="1"/>
  <c r="T878" i="4"/>
  <c r="T173" i="2" s="1"/>
  <c r="S651" i="4"/>
  <c r="S880" i="4" s="1"/>
  <c r="S175" i="2" s="1"/>
  <c r="S881" i="4"/>
  <c r="S176" i="2" s="1"/>
  <c r="O654" i="4"/>
  <c r="O883" i="4" s="1"/>
  <c r="O178" i="2" s="1"/>
  <c r="O884" i="4"/>
  <c r="O179" i="2" s="1"/>
  <c r="T660" i="4"/>
  <c r="T889" i="4" s="1"/>
  <c r="T184" i="2" s="1"/>
  <c r="T890" i="4"/>
  <c r="T185" i="2" s="1"/>
  <c r="S663" i="4"/>
  <c r="S892" i="4" s="1"/>
  <c r="S187" i="2" s="1"/>
  <c r="S893" i="4"/>
  <c r="S188" i="2" s="1"/>
  <c r="O666" i="4"/>
  <c r="O895" i="4" s="1"/>
  <c r="O190" i="2" s="1"/>
  <c r="O896" i="4"/>
  <c r="O191" i="2" s="1"/>
  <c r="S624" i="4"/>
  <c r="S853" i="4" s="1"/>
  <c r="S148" i="2" s="1"/>
  <c r="S854" i="4"/>
  <c r="S149" i="2" s="1"/>
  <c r="T630" i="4"/>
  <c r="N639" i="4"/>
  <c r="N868" i="4" s="1"/>
  <c r="N163" i="2" s="1"/>
  <c r="N869" i="4"/>
  <c r="N164" i="2" s="1"/>
  <c r="S645" i="4"/>
  <c r="U645" i="4" s="1"/>
  <c r="N630" i="4"/>
  <c r="T633" i="4"/>
  <c r="T862" i="4" s="1"/>
  <c r="T157" i="2" s="1"/>
  <c r="T863" i="4"/>
  <c r="T158" i="2" s="1"/>
  <c r="N642" i="4"/>
  <c r="N871" i="4" s="1"/>
  <c r="N166" i="2" s="1"/>
  <c r="N872" i="4"/>
  <c r="N167" i="2" s="1"/>
  <c r="O621" i="4"/>
  <c r="O630" i="4"/>
  <c r="S639" i="4"/>
  <c r="S868" i="4" s="1"/>
  <c r="S163" i="2" s="1"/>
  <c r="S869" i="4"/>
  <c r="S164" i="2" s="1"/>
  <c r="S621" i="4"/>
  <c r="O624" i="4"/>
  <c r="O853" i="4" s="1"/>
  <c r="O148" i="2" s="1"/>
  <c r="O854" i="4"/>
  <c r="O149" i="2" s="1"/>
  <c r="N627" i="4"/>
  <c r="N856" i="4" s="1"/>
  <c r="N151" i="2" s="1"/>
  <c r="N857" i="4"/>
  <c r="N152" i="2" s="1"/>
  <c r="X627" i="4"/>
  <c r="X857" i="4"/>
  <c r="X152" i="2" s="1"/>
  <c r="S630" i="4"/>
  <c r="O633" i="4"/>
  <c r="O862" i="4" s="1"/>
  <c r="O157" i="2" s="1"/>
  <c r="O863" i="4"/>
  <c r="O158" i="2" s="1"/>
  <c r="N636" i="4"/>
  <c r="N865" i="4" s="1"/>
  <c r="N160" i="2" s="1"/>
  <c r="N866" i="4"/>
  <c r="N161" i="2" s="1"/>
  <c r="T639" i="4"/>
  <c r="T868" i="4" s="1"/>
  <c r="T163" i="2" s="1"/>
  <c r="T869" i="4"/>
  <c r="T164" i="2" s="1"/>
  <c r="S642" i="4"/>
  <c r="S871" i="4" s="1"/>
  <c r="S166" i="2" s="1"/>
  <c r="S872" i="4"/>
  <c r="S167" i="2" s="1"/>
  <c r="O645" i="4"/>
  <c r="N648" i="4"/>
  <c r="N877" i="4" s="1"/>
  <c r="N172" i="2" s="1"/>
  <c r="N878" i="4"/>
  <c r="N173" i="2" s="1"/>
  <c r="T651" i="4"/>
  <c r="T880" i="4" s="1"/>
  <c r="T175" i="2" s="1"/>
  <c r="T881" i="4"/>
  <c r="T176" i="2" s="1"/>
  <c r="S654" i="4"/>
  <c r="S883" i="4" s="1"/>
  <c r="S178" i="2" s="1"/>
  <c r="S884" i="4"/>
  <c r="S179" i="2" s="1"/>
  <c r="N660" i="4"/>
  <c r="N889" i="4" s="1"/>
  <c r="N184" i="2" s="1"/>
  <c r="N890" i="4"/>
  <c r="N185" i="2" s="1"/>
  <c r="T663" i="4"/>
  <c r="T892" i="4" s="1"/>
  <c r="T187" i="2" s="1"/>
  <c r="T893" i="4"/>
  <c r="T188" i="2" s="1"/>
  <c r="S666" i="4"/>
  <c r="S895" i="4" s="1"/>
  <c r="S190" i="2" s="1"/>
  <c r="S896" i="4"/>
  <c r="S191" i="2" s="1"/>
  <c r="R620" i="4"/>
  <c r="R619" i="4" s="1"/>
  <c r="R618" i="4" s="1"/>
  <c r="Q89" i="3" s="1"/>
  <c r="Q88" i="3" s="1"/>
  <c r="Q29" i="1" s="1"/>
  <c r="O660" i="4"/>
  <c r="O889" i="4" s="1"/>
  <c r="O184" i="2" s="1"/>
  <c r="O890" i="4"/>
  <c r="O185" i="2" s="1"/>
  <c r="N663" i="4"/>
  <c r="N892" i="4" s="1"/>
  <c r="N187" i="2" s="1"/>
  <c r="N893" i="4"/>
  <c r="N188" i="2" s="1"/>
  <c r="T666" i="4"/>
  <c r="T895" i="4" s="1"/>
  <c r="T190" i="2" s="1"/>
  <c r="T896" i="4"/>
  <c r="T191" i="2" s="1"/>
  <c r="P655" i="4"/>
  <c r="P884" i="4" s="1"/>
  <c r="P179" i="2" s="1"/>
  <c r="P666" i="4"/>
  <c r="P895" i="4" s="1"/>
  <c r="P190" i="2" s="1"/>
  <c r="E620" i="4"/>
  <c r="Y665" i="4"/>
  <c r="Y894" i="4" s="1"/>
  <c r="Y189" i="2" s="1"/>
  <c r="U636" i="4"/>
  <c r="U865" i="4" s="1"/>
  <c r="U160" i="2" s="1"/>
  <c r="T620" i="4"/>
  <c r="T619" i="4" s="1"/>
  <c r="T618" i="4" s="1"/>
  <c r="S89" i="3" s="1"/>
  <c r="S88" i="3" s="1"/>
  <c r="S29" i="1" s="1"/>
  <c r="P654" i="4"/>
  <c r="P883" i="4" s="1"/>
  <c r="P178" i="2" s="1"/>
  <c r="Y662" i="4"/>
  <c r="Y891" i="4" s="1"/>
  <c r="Y186" i="2" s="1"/>
  <c r="U667" i="4"/>
  <c r="U896" i="4" s="1"/>
  <c r="U191" i="2" s="1"/>
  <c r="Y668" i="4"/>
  <c r="Y897" i="4" s="1"/>
  <c r="Y192" i="2" s="1"/>
  <c r="U640" i="4"/>
  <c r="U869" i="4" s="1"/>
  <c r="U164" i="2" s="1"/>
  <c r="U628" i="4"/>
  <c r="U857" i="4" s="1"/>
  <c r="U152" i="2" s="1"/>
  <c r="U654" i="4"/>
  <c r="U883" i="4" s="1"/>
  <c r="U178" i="2" s="1"/>
  <c r="P621" i="4"/>
  <c r="P667" i="4"/>
  <c r="U622" i="4"/>
  <c r="Y623" i="4"/>
  <c r="Y653" i="4"/>
  <c r="Y882" i="4" s="1"/>
  <c r="Y177" i="2" s="1"/>
  <c r="U655" i="4"/>
  <c r="D618" i="4"/>
  <c r="C89" i="3" s="1"/>
  <c r="C88" i="3" s="1"/>
  <c r="C29" i="1" s="1"/>
  <c r="Y659" i="4"/>
  <c r="P630" i="4"/>
  <c r="Y629" i="4"/>
  <c r="Y858" i="4" s="1"/>
  <c r="Y153" i="2" s="1"/>
  <c r="Y632" i="4"/>
  <c r="Y635" i="4"/>
  <c r="Y864" i="4" s="1"/>
  <c r="Y159" i="2" s="1"/>
  <c r="U637" i="4"/>
  <c r="U866" i="4" s="1"/>
  <c r="U161" i="2" s="1"/>
  <c r="Y638" i="4"/>
  <c r="Y867" i="4" s="1"/>
  <c r="Y162" i="2" s="1"/>
  <c r="U663" i="4"/>
  <c r="U892" i="4" s="1"/>
  <c r="U187" i="2" s="1"/>
  <c r="Y656" i="4"/>
  <c r="Y885" i="4" s="1"/>
  <c r="Y180" i="2" s="1"/>
  <c r="Y626" i="4"/>
  <c r="Y855" i="4" s="1"/>
  <c r="Y150" i="2" s="1"/>
  <c r="Y644" i="4"/>
  <c r="Y873" i="4" s="1"/>
  <c r="Y168" i="2" s="1"/>
  <c r="Y647" i="4"/>
  <c r="Y650" i="4"/>
  <c r="Y879" i="4" s="1"/>
  <c r="Y174" i="2" s="1"/>
  <c r="U633" i="4"/>
  <c r="U862" i="4" s="1"/>
  <c r="U157" i="2" s="1"/>
  <c r="P649" i="4"/>
  <c r="P878" i="4" s="1"/>
  <c r="P173" i="2" s="1"/>
  <c r="P631" i="4"/>
  <c r="U630" i="4"/>
  <c r="U631" i="4"/>
  <c r="P640" i="4"/>
  <c r="P869" i="4" s="1"/>
  <c r="P164" i="2" s="1"/>
  <c r="P645" i="4"/>
  <c r="P646" i="4"/>
  <c r="U648" i="4"/>
  <c r="U877" i="4" s="1"/>
  <c r="U172" i="2" s="1"/>
  <c r="U660" i="4"/>
  <c r="U889" i="4" s="1"/>
  <c r="U184" i="2" s="1"/>
  <c r="U661" i="4"/>
  <c r="U890" i="4" s="1"/>
  <c r="U185" i="2" s="1"/>
  <c r="P634" i="4"/>
  <c r="P863" i="4" s="1"/>
  <c r="P158" i="2" s="1"/>
  <c r="P622" i="4"/>
  <c r="U634" i="4"/>
  <c r="U863" i="4" s="1"/>
  <c r="U158" i="2" s="1"/>
  <c r="P648" i="4"/>
  <c r="P877" i="4" s="1"/>
  <c r="P172" i="2" s="1"/>
  <c r="U621" i="4"/>
  <c r="P625" i="4"/>
  <c r="P854" i="4" s="1"/>
  <c r="P149" i="2" s="1"/>
  <c r="U624" i="4"/>
  <c r="U853" i="4" s="1"/>
  <c r="U148" i="2" s="1"/>
  <c r="U625" i="4"/>
  <c r="U854" i="4" s="1"/>
  <c r="U149" i="2" s="1"/>
  <c r="P627" i="4"/>
  <c r="P856" i="4" s="1"/>
  <c r="P151" i="2" s="1"/>
  <c r="P628" i="4"/>
  <c r="P857" i="4" s="1"/>
  <c r="P152" i="2" s="1"/>
  <c r="U643" i="4"/>
  <c r="U872" i="4" s="1"/>
  <c r="U167" i="2" s="1"/>
  <c r="U649" i="4"/>
  <c r="U878" i="4" s="1"/>
  <c r="U173" i="2" s="1"/>
  <c r="P652" i="4"/>
  <c r="P881" i="4" s="1"/>
  <c r="P176" i="2" s="1"/>
  <c r="P663" i="4"/>
  <c r="P892" i="4" s="1"/>
  <c r="P187" i="2" s="1"/>
  <c r="P664" i="4"/>
  <c r="P893" i="4" s="1"/>
  <c r="P188" i="2" s="1"/>
  <c r="P637" i="4"/>
  <c r="P866" i="4" s="1"/>
  <c r="P161" i="2" s="1"/>
  <c r="P643" i="4"/>
  <c r="P872" i="4" s="1"/>
  <c r="P167" i="2" s="1"/>
  <c r="U652" i="4"/>
  <c r="U881" i="4" s="1"/>
  <c r="U176" i="2" s="1"/>
  <c r="U664" i="4"/>
  <c r="U893" i="4" s="1"/>
  <c r="U188" i="2" s="1"/>
  <c r="Y641" i="4"/>
  <c r="Y870" i="4" s="1"/>
  <c r="Y165" i="2" s="1"/>
  <c r="U646" i="4"/>
  <c r="P661" i="4"/>
  <c r="P890" i="4" s="1"/>
  <c r="P185" i="2" s="1"/>
  <c r="O620" i="4" l="1"/>
  <c r="O619" i="4" s="1"/>
  <c r="O618" i="4" s="1"/>
  <c r="N89" i="3" s="1"/>
  <c r="N88" i="3" s="1"/>
  <c r="N29" i="1" s="1"/>
  <c r="S620" i="4"/>
  <c r="S619" i="4" s="1"/>
  <c r="S618" i="4" s="1"/>
  <c r="R89" i="3" s="1"/>
  <c r="R88" i="3" s="1"/>
  <c r="R29" i="1" s="1"/>
  <c r="U627" i="4"/>
  <c r="U856" i="4" s="1"/>
  <c r="U151" i="2" s="1"/>
  <c r="P642" i="4"/>
  <c r="P871" i="4" s="1"/>
  <c r="P166" i="2" s="1"/>
  <c r="P651" i="4"/>
  <c r="P880" i="4" s="1"/>
  <c r="P175" i="2" s="1"/>
  <c r="P636" i="4"/>
  <c r="P865" i="4" s="1"/>
  <c r="P160" i="2" s="1"/>
  <c r="U642" i="4"/>
  <c r="U871" i="4" s="1"/>
  <c r="U166" i="2" s="1"/>
  <c r="P633" i="4"/>
  <c r="P862" i="4" s="1"/>
  <c r="P157" i="2" s="1"/>
  <c r="P624" i="4"/>
  <c r="P853" i="4" s="1"/>
  <c r="P148" i="2" s="1"/>
  <c r="P639" i="4"/>
  <c r="P868" i="4" s="1"/>
  <c r="P163" i="2" s="1"/>
  <c r="U639" i="4"/>
  <c r="U868" i="4" s="1"/>
  <c r="U163" i="2" s="1"/>
  <c r="U666" i="4"/>
  <c r="U620" i="4" s="1"/>
  <c r="U619" i="4" s="1"/>
  <c r="U618" i="4" s="1"/>
  <c r="T89" i="3" s="1"/>
  <c r="T88" i="3" s="1"/>
  <c r="T29" i="1" s="1"/>
  <c r="Y639" i="4"/>
  <c r="Y868" i="4" s="1"/>
  <c r="Y163" i="2" s="1"/>
  <c r="U651" i="4"/>
  <c r="U880" i="4" s="1"/>
  <c r="U175" i="2" s="1"/>
  <c r="P660" i="4"/>
  <c r="P889" i="4" s="1"/>
  <c r="P184" i="2" s="1"/>
  <c r="N620" i="4"/>
  <c r="N619" i="4" s="1"/>
  <c r="N618" i="4" s="1"/>
  <c r="M89" i="3" s="1"/>
  <c r="M88" i="3" s="1"/>
  <c r="M29" i="1" s="1"/>
  <c r="M28" i="1" s="1"/>
  <c r="Y651" i="4"/>
  <c r="Y880" i="4" s="1"/>
  <c r="Y175" i="2" s="1"/>
  <c r="Y655" i="4"/>
  <c r="Y884" i="4" s="1"/>
  <c r="Y179" i="2" s="1"/>
  <c r="U884" i="4"/>
  <c r="U179" i="2" s="1"/>
  <c r="Y666" i="4"/>
  <c r="Y895" i="4" s="1"/>
  <c r="Y190" i="2" s="1"/>
  <c r="U895" i="4"/>
  <c r="U190" i="2" s="1"/>
  <c r="Y667" i="4"/>
  <c r="Y896" i="4" s="1"/>
  <c r="Y191" i="2" s="1"/>
  <c r="P896" i="4"/>
  <c r="P191" i="2" s="1"/>
  <c r="W89" i="3"/>
  <c r="W88" i="3" s="1"/>
  <c r="W29" i="1" s="1"/>
  <c r="X856" i="4"/>
  <c r="X151" i="2" s="1"/>
  <c r="Y622" i="4"/>
  <c r="Y640" i="4"/>
  <c r="Y869" i="4" s="1"/>
  <c r="Y164" i="2" s="1"/>
  <c r="Y630" i="4"/>
  <c r="Y654" i="4"/>
  <c r="Y883" i="4" s="1"/>
  <c r="Y178" i="2" s="1"/>
  <c r="Y628" i="4"/>
  <c r="Y857" i="4" s="1"/>
  <c r="Y152" i="2" s="1"/>
  <c r="Y648" i="4"/>
  <c r="Y877" i="4" s="1"/>
  <c r="Y172" i="2" s="1"/>
  <c r="Y636" i="4"/>
  <c r="Y865" i="4" s="1"/>
  <c r="Y160" i="2" s="1"/>
  <c r="Y631" i="4"/>
  <c r="Y663" i="4"/>
  <c r="Y892" i="4" s="1"/>
  <c r="Y187" i="2" s="1"/>
  <c r="Y637" i="4"/>
  <c r="Y866" i="4" s="1"/>
  <c r="Y161" i="2" s="1"/>
  <c r="Y621" i="4"/>
  <c r="J618" i="4"/>
  <c r="I89" i="3" s="1"/>
  <c r="I88" i="3" s="1"/>
  <c r="I29" i="1" s="1"/>
  <c r="Y627" i="4"/>
  <c r="Y856" i="4" s="1"/>
  <c r="Y151" i="2" s="1"/>
  <c r="Y625" i="4"/>
  <c r="Y854" i="4" s="1"/>
  <c r="Y149" i="2" s="1"/>
  <c r="Y646" i="4"/>
  <c r="Y652" i="4"/>
  <c r="Y881" i="4" s="1"/>
  <c r="Y176" i="2" s="1"/>
  <c r="Y634" i="4"/>
  <c r="Y863" i="4" s="1"/>
  <c r="Y158" i="2" s="1"/>
  <c r="Y661" i="4"/>
  <c r="Y890" i="4" s="1"/>
  <c r="Y185" i="2" s="1"/>
  <c r="Y633" i="4"/>
  <c r="Y862" i="4" s="1"/>
  <c r="Y157" i="2" s="1"/>
  <c r="Y645" i="4"/>
  <c r="Y643" i="4"/>
  <c r="Y872" i="4" s="1"/>
  <c r="Y167" i="2" s="1"/>
  <c r="Y664" i="4"/>
  <c r="Y893" i="4" s="1"/>
  <c r="Y188" i="2" s="1"/>
  <c r="Y649" i="4"/>
  <c r="Y878" i="4" s="1"/>
  <c r="Y173" i="2" s="1"/>
  <c r="Y624" i="4" l="1"/>
  <c r="Y853" i="4" s="1"/>
  <c r="Y148" i="2" s="1"/>
  <c r="P620" i="4"/>
  <c r="P619" i="4" s="1"/>
  <c r="P618" i="4" s="1"/>
  <c r="O89" i="3" s="1"/>
  <c r="O88" i="3" s="1"/>
  <c r="O29" i="1" s="1"/>
  <c r="O28" i="1" s="1"/>
  <c r="Y642" i="4"/>
  <c r="Y871" i="4" s="1"/>
  <c r="Y166" i="2" s="1"/>
  <c r="Y660" i="4"/>
  <c r="Y889" i="4" s="1"/>
  <c r="Y184" i="2" s="1"/>
  <c r="Y620" i="4" l="1"/>
  <c r="Y619" i="4" s="1"/>
  <c r="Y618" i="4" s="1"/>
  <c r="X89" i="3" s="1"/>
  <c r="X88" i="3" s="1"/>
  <c r="X29" i="1" s="1"/>
  <c r="X28" i="1" s="1"/>
  <c r="G24" i="3"/>
  <c r="H24" i="3"/>
  <c r="I24" i="3"/>
  <c r="K24" i="3"/>
  <c r="L24" i="3"/>
  <c r="M24" i="3"/>
  <c r="N24" i="3"/>
  <c r="Q24" i="3"/>
  <c r="R24" i="3"/>
  <c r="S24" i="3"/>
  <c r="W24" i="3"/>
  <c r="C24" i="3"/>
  <c r="X93" i="3" l="1"/>
  <c r="V93" i="3"/>
  <c r="U196" i="2" l="1"/>
  <c r="P196" i="2"/>
  <c r="K196" i="2"/>
  <c r="F196" i="2"/>
  <c r="V196" i="2" l="1"/>
  <c r="Y196" i="2"/>
  <c r="W196" i="2"/>
  <c r="Q28" i="4"/>
  <c r="Q713" i="4" s="1"/>
  <c r="Q26" i="2" s="1"/>
  <c r="P24" i="3" l="1"/>
  <c r="Q690" i="4"/>
  <c r="X174" i="4"/>
  <c r="X76" i="4"/>
  <c r="X75" i="4" l="1"/>
  <c r="U692" i="4"/>
  <c r="U685" i="4"/>
  <c r="U888" i="4" s="1"/>
  <c r="U183" i="2" s="1"/>
  <c r="U682" i="4"/>
  <c r="U876" i="4" s="1"/>
  <c r="U171" i="2" s="1"/>
  <c r="U679" i="4"/>
  <c r="U861" i="4" s="1"/>
  <c r="U156" i="2" s="1"/>
  <c r="U676" i="4"/>
  <c r="U852" i="4" s="1"/>
  <c r="U147" i="2" s="1"/>
  <c r="U616" i="4"/>
  <c r="U613" i="4"/>
  <c r="U610" i="4"/>
  <c r="U607" i="4"/>
  <c r="U604" i="4"/>
  <c r="U601" i="4"/>
  <c r="U598" i="4"/>
  <c r="U595" i="4"/>
  <c r="U592" i="4"/>
  <c r="U589" i="4"/>
  <c r="U586" i="4"/>
  <c r="U583" i="4"/>
  <c r="U580" i="4"/>
  <c r="U577" i="4"/>
  <c r="U574" i="4"/>
  <c r="U571" i="4"/>
  <c r="U563" i="4"/>
  <c r="U560" i="4"/>
  <c r="U553" i="4"/>
  <c r="U550" i="4"/>
  <c r="U547" i="4"/>
  <c r="U544" i="4"/>
  <c r="U541" i="4"/>
  <c r="U538" i="4"/>
  <c r="U535" i="4"/>
  <c r="U532" i="4"/>
  <c r="U529" i="4"/>
  <c r="U526" i="4"/>
  <c r="U523" i="4"/>
  <c r="U520" i="4"/>
  <c r="U517" i="4"/>
  <c r="U514" i="4"/>
  <c r="U511" i="4"/>
  <c r="U508" i="4"/>
  <c r="U499" i="4"/>
  <c r="U493" i="4"/>
  <c r="U487" i="4"/>
  <c r="U484" i="4"/>
  <c r="U477" i="4"/>
  <c r="U471" i="4"/>
  <c r="U468" i="4"/>
  <c r="U465" i="4"/>
  <c r="U838" i="4" s="1"/>
  <c r="U135" i="2" s="1"/>
  <c r="U462" i="4"/>
  <c r="U459" i="4"/>
  <c r="U456" i="4"/>
  <c r="U453" i="4"/>
  <c r="U826" i="4" s="1"/>
  <c r="U123" i="2" s="1"/>
  <c r="U450" i="4"/>
  <c r="U447" i="4"/>
  <c r="U444" i="4"/>
  <c r="U441" i="4"/>
  <c r="U814" i="4" s="1"/>
  <c r="U111" i="2" s="1"/>
  <c r="U438" i="4"/>
  <c r="U435" i="4"/>
  <c r="U432" i="4"/>
  <c r="U429" i="4"/>
  <c r="U802" i="4" s="1"/>
  <c r="U99" i="2" s="1"/>
  <c r="U426" i="4"/>
  <c r="U417" i="4"/>
  <c r="U416" i="4"/>
  <c r="U413" i="4"/>
  <c r="U412" i="4"/>
  <c r="U409" i="4"/>
  <c r="U408" i="4"/>
  <c r="U405" i="4"/>
  <c r="U404" i="4"/>
  <c r="U403" i="4"/>
  <c r="U400" i="4"/>
  <c r="U399" i="4"/>
  <c r="U396" i="4"/>
  <c r="U395" i="4"/>
  <c r="U392" i="4"/>
  <c r="U391" i="4"/>
  <c r="U388" i="4"/>
  <c r="U387" i="4"/>
  <c r="U384" i="4"/>
  <c r="U383" i="4"/>
  <c r="U380" i="4"/>
  <c r="U379" i="4"/>
  <c r="U376" i="4"/>
  <c r="U375" i="4"/>
  <c r="U372" i="4"/>
  <c r="U371" i="4"/>
  <c r="U368" i="4"/>
  <c r="U367" i="4"/>
  <c r="U364" i="4"/>
  <c r="U363" i="4"/>
  <c r="U360" i="4"/>
  <c r="U359" i="4"/>
  <c r="U356" i="4"/>
  <c r="U355" i="4"/>
  <c r="U347" i="4"/>
  <c r="U344" i="4"/>
  <c r="U341" i="4"/>
  <c r="U338" i="4"/>
  <c r="U337" i="4"/>
  <c r="U334" i="4"/>
  <c r="U331" i="4"/>
  <c r="U328" i="4"/>
  <c r="U325" i="4"/>
  <c r="U322" i="4"/>
  <c r="U319" i="4"/>
  <c r="U316" i="4"/>
  <c r="U313" i="4"/>
  <c r="U312" i="4"/>
  <c r="U309" i="4"/>
  <c r="U306" i="4"/>
  <c r="U303" i="4"/>
  <c r="U300" i="4"/>
  <c r="U293" i="4"/>
  <c r="U292" i="4"/>
  <c r="U289" i="4"/>
  <c r="U288" i="4"/>
  <c r="U285" i="4"/>
  <c r="U284" i="4"/>
  <c r="U281" i="4"/>
  <c r="U280" i="4"/>
  <c r="U277" i="4"/>
  <c r="U276" i="4"/>
  <c r="U273" i="4"/>
  <c r="U272" i="4"/>
  <c r="U269" i="4"/>
  <c r="U268" i="4"/>
  <c r="U265" i="4"/>
  <c r="U264" i="4"/>
  <c r="U261" i="4"/>
  <c r="U260" i="4"/>
  <c r="U257" i="4"/>
  <c r="U256" i="4"/>
  <c r="U253" i="4"/>
  <c r="U252" i="4"/>
  <c r="U249" i="4"/>
  <c r="U248" i="4"/>
  <c r="U245" i="4"/>
  <c r="U244" i="4"/>
  <c r="U241" i="4"/>
  <c r="U240" i="4"/>
  <c r="U237" i="4"/>
  <c r="U236" i="4"/>
  <c r="U233" i="4"/>
  <c r="U232" i="4"/>
  <c r="U219" i="4"/>
  <c r="T42" i="3" s="1"/>
  <c r="U218" i="4"/>
  <c r="T41" i="3" s="1"/>
  <c r="U193" i="4"/>
  <c r="T39" i="3" s="1"/>
  <c r="U192" i="4"/>
  <c r="T38" i="3" s="1"/>
  <c r="U186" i="4"/>
  <c r="U183" i="4"/>
  <c r="U180" i="4"/>
  <c r="U177" i="4"/>
  <c r="U764" i="4" s="1"/>
  <c r="U77" i="2" s="1"/>
  <c r="U176" i="4"/>
  <c r="U175" i="4"/>
  <c r="U172" i="4"/>
  <c r="U169" i="4"/>
  <c r="U166" i="4"/>
  <c r="U163" i="4"/>
  <c r="U160" i="4"/>
  <c r="U157" i="4"/>
  <c r="U154" i="4"/>
  <c r="U151" i="4"/>
  <c r="U150" i="4"/>
  <c r="U147" i="4"/>
  <c r="U144" i="4"/>
  <c r="U141" i="4"/>
  <c r="U138" i="4"/>
  <c r="U131" i="4"/>
  <c r="U128" i="4"/>
  <c r="U125" i="4"/>
  <c r="U122" i="4"/>
  <c r="U119" i="4"/>
  <c r="U116" i="4"/>
  <c r="U113" i="4"/>
  <c r="U110" i="4"/>
  <c r="U100" i="4"/>
  <c r="U97" i="4"/>
  <c r="U96" i="4"/>
  <c r="U90" i="4"/>
  <c r="U89" i="4"/>
  <c r="U86" i="4"/>
  <c r="U85" i="4"/>
  <c r="U82" i="4"/>
  <c r="U81" i="4"/>
  <c r="U78" i="4"/>
  <c r="U77" i="4"/>
  <c r="U74" i="4"/>
  <c r="U73" i="4"/>
  <c r="U70" i="4"/>
  <c r="U69" i="4"/>
  <c r="U66" i="4"/>
  <c r="U65" i="4"/>
  <c r="U62" i="4"/>
  <c r="U61" i="4"/>
  <c r="U58" i="4"/>
  <c r="U57" i="4"/>
  <c r="U54" i="4"/>
  <c r="U53" i="4"/>
  <c r="U50" i="4"/>
  <c r="U49" i="4"/>
  <c r="U46" i="4"/>
  <c r="U45" i="4"/>
  <c r="U42" i="4"/>
  <c r="U41" i="4"/>
  <c r="U38" i="4"/>
  <c r="U723" i="4" s="1"/>
  <c r="U36" i="2" s="1"/>
  <c r="U37" i="4"/>
  <c r="U36" i="4"/>
  <c r="U33" i="4"/>
  <c r="U32" i="4"/>
  <c r="U29" i="4"/>
  <c r="U28" i="4"/>
  <c r="P692" i="4"/>
  <c r="Y692" i="4" s="1"/>
  <c r="P685" i="4"/>
  <c r="P682" i="4"/>
  <c r="P876" i="4" s="1"/>
  <c r="P171" i="2" s="1"/>
  <c r="P679" i="4"/>
  <c r="P861" i="4" s="1"/>
  <c r="P156" i="2" s="1"/>
  <c r="P676" i="4"/>
  <c r="P852" i="4" s="1"/>
  <c r="P147" i="2" s="1"/>
  <c r="P616" i="4"/>
  <c r="P613" i="4"/>
  <c r="P610" i="4"/>
  <c r="Y610" i="4" s="1"/>
  <c r="P607" i="4"/>
  <c r="P604" i="4"/>
  <c r="P601" i="4"/>
  <c r="P598" i="4"/>
  <c r="Y598" i="4" s="1"/>
  <c r="P595" i="4"/>
  <c r="P592" i="4"/>
  <c r="P589" i="4"/>
  <c r="P586" i="4"/>
  <c r="Y586" i="4" s="1"/>
  <c r="P583" i="4"/>
  <c r="Y583" i="4" s="1"/>
  <c r="P580" i="4"/>
  <c r="P577" i="4"/>
  <c r="P574" i="4"/>
  <c r="Y574" i="4" s="1"/>
  <c r="P571" i="4"/>
  <c r="Y571" i="4" s="1"/>
  <c r="P563" i="4"/>
  <c r="P560" i="4"/>
  <c r="P553" i="4"/>
  <c r="Y553" i="4" s="1"/>
  <c r="P550" i="4"/>
  <c r="P547" i="4"/>
  <c r="P544" i="4"/>
  <c r="P541" i="4"/>
  <c r="Y541" i="4" s="1"/>
  <c r="P538" i="4"/>
  <c r="P535" i="4"/>
  <c r="P532" i="4"/>
  <c r="P529" i="4"/>
  <c r="Y529" i="4" s="1"/>
  <c r="P526" i="4"/>
  <c r="P523" i="4"/>
  <c r="P520" i="4"/>
  <c r="P517" i="4"/>
  <c r="Y517" i="4" s="1"/>
  <c r="P514" i="4"/>
  <c r="P511" i="4"/>
  <c r="P508" i="4"/>
  <c r="P499" i="4"/>
  <c r="P493" i="4"/>
  <c r="P487" i="4"/>
  <c r="P484" i="4"/>
  <c r="P477" i="4"/>
  <c r="P471" i="4"/>
  <c r="P468" i="4"/>
  <c r="P465" i="4"/>
  <c r="P462" i="4"/>
  <c r="P459" i="4"/>
  <c r="P456" i="4"/>
  <c r="P453" i="4"/>
  <c r="P450" i="4"/>
  <c r="P447" i="4"/>
  <c r="P444" i="4"/>
  <c r="P441" i="4"/>
  <c r="P438" i="4"/>
  <c r="P435" i="4"/>
  <c r="P432" i="4"/>
  <c r="P429" i="4"/>
  <c r="P426" i="4"/>
  <c r="P417" i="4"/>
  <c r="P416" i="4"/>
  <c r="P413" i="4"/>
  <c r="P412" i="4"/>
  <c r="P409" i="4"/>
  <c r="P408" i="4"/>
  <c r="P405" i="4"/>
  <c r="P404" i="4"/>
  <c r="P403" i="4"/>
  <c r="P400" i="4"/>
  <c r="P399" i="4"/>
  <c r="P396" i="4"/>
  <c r="P395" i="4"/>
  <c r="P392" i="4"/>
  <c r="P391" i="4"/>
  <c r="P388" i="4"/>
  <c r="P387" i="4"/>
  <c r="P384" i="4"/>
  <c r="P383" i="4"/>
  <c r="P380" i="4"/>
  <c r="P379" i="4"/>
  <c r="P376" i="4"/>
  <c r="P375" i="4"/>
  <c r="P372" i="4"/>
  <c r="P371" i="4"/>
  <c r="P368" i="4"/>
  <c r="P367" i="4"/>
  <c r="P364" i="4"/>
  <c r="P363" i="4"/>
  <c r="P360" i="4"/>
  <c r="P359" i="4"/>
  <c r="P356" i="4"/>
  <c r="P355" i="4"/>
  <c r="P347" i="4"/>
  <c r="P344" i="4"/>
  <c r="P341" i="4"/>
  <c r="P338" i="4"/>
  <c r="P337" i="4"/>
  <c r="P334" i="4"/>
  <c r="P331" i="4"/>
  <c r="P328" i="4"/>
  <c r="P325" i="4"/>
  <c r="P322" i="4"/>
  <c r="P319" i="4"/>
  <c r="P316" i="4"/>
  <c r="P313" i="4"/>
  <c r="P312" i="4"/>
  <c r="P309" i="4"/>
  <c r="P306" i="4"/>
  <c r="P303" i="4"/>
  <c r="P300" i="4"/>
  <c r="P293" i="4"/>
  <c r="P292" i="4"/>
  <c r="P289" i="4"/>
  <c r="P288" i="4"/>
  <c r="P285" i="4"/>
  <c r="P284" i="4"/>
  <c r="P281" i="4"/>
  <c r="P280" i="4"/>
  <c r="P277" i="4"/>
  <c r="P276" i="4"/>
  <c r="P273" i="4"/>
  <c r="P272" i="4"/>
  <c r="P269" i="4"/>
  <c r="P268" i="4"/>
  <c r="P265" i="4"/>
  <c r="P264" i="4"/>
  <c r="P261" i="4"/>
  <c r="P260" i="4"/>
  <c r="P257" i="4"/>
  <c r="P256" i="4"/>
  <c r="P253" i="4"/>
  <c r="P252" i="4"/>
  <c r="P249" i="4"/>
  <c r="P248" i="4"/>
  <c r="P245" i="4"/>
  <c r="P244" i="4"/>
  <c r="P241" i="4"/>
  <c r="P240" i="4"/>
  <c r="P237" i="4"/>
  <c r="P236" i="4"/>
  <c r="P233" i="4"/>
  <c r="P232" i="4"/>
  <c r="P219" i="4"/>
  <c r="O42" i="3" s="1"/>
  <c r="P218" i="4"/>
  <c r="O41" i="3" s="1"/>
  <c r="P193" i="4"/>
  <c r="O39" i="3" s="1"/>
  <c r="P192" i="4"/>
  <c r="O38" i="3" s="1"/>
  <c r="P186" i="4"/>
  <c r="P183" i="4"/>
  <c r="P180" i="4"/>
  <c r="P177" i="4"/>
  <c r="P764" i="4" s="1"/>
  <c r="P77" i="2" s="1"/>
  <c r="P176" i="4"/>
  <c r="P175" i="4"/>
  <c r="P172" i="4"/>
  <c r="P169" i="4"/>
  <c r="P166" i="4"/>
  <c r="P163" i="4"/>
  <c r="P160" i="4"/>
  <c r="P157" i="4"/>
  <c r="P154" i="4"/>
  <c r="P151" i="4"/>
  <c r="P150" i="4"/>
  <c r="P147" i="4"/>
  <c r="P144" i="4"/>
  <c r="P141" i="4"/>
  <c r="P138" i="4"/>
  <c r="P131" i="4"/>
  <c r="P128" i="4"/>
  <c r="P125" i="4"/>
  <c r="P122" i="4"/>
  <c r="P119" i="4"/>
  <c r="P116" i="4"/>
  <c r="P113" i="4"/>
  <c r="P110" i="4"/>
  <c r="P100" i="4"/>
  <c r="P97" i="4"/>
  <c r="P96" i="4"/>
  <c r="P90" i="4"/>
  <c r="P89" i="4"/>
  <c r="P86" i="4"/>
  <c r="P85" i="4"/>
  <c r="P82" i="4"/>
  <c r="P81" i="4"/>
  <c r="P78" i="4"/>
  <c r="P77" i="4"/>
  <c r="P74" i="4"/>
  <c r="P73" i="4"/>
  <c r="P70" i="4"/>
  <c r="P69" i="4"/>
  <c r="P66" i="4"/>
  <c r="P65" i="4"/>
  <c r="P62" i="4"/>
  <c r="P61" i="4"/>
  <c r="P58" i="4"/>
  <c r="P57" i="4"/>
  <c r="P54" i="4"/>
  <c r="P53" i="4"/>
  <c r="P738" i="4" s="1"/>
  <c r="P51" i="2" s="1"/>
  <c r="P50" i="4"/>
  <c r="P49" i="4"/>
  <c r="P46" i="4"/>
  <c r="P45" i="4"/>
  <c r="P42" i="4"/>
  <c r="P41" i="4"/>
  <c r="P38" i="4"/>
  <c r="P723" i="4" s="1"/>
  <c r="P36" i="2" s="1"/>
  <c r="P37" i="4"/>
  <c r="P36" i="4"/>
  <c r="P33" i="4"/>
  <c r="P32" i="4"/>
  <c r="P29" i="4"/>
  <c r="P28" i="4"/>
  <c r="K110" i="4"/>
  <c r="K113" i="4"/>
  <c r="K116" i="4"/>
  <c r="K119" i="4"/>
  <c r="K122" i="4"/>
  <c r="K125" i="4"/>
  <c r="K128" i="4"/>
  <c r="K131" i="4"/>
  <c r="G130" i="4"/>
  <c r="G129" i="4" s="1"/>
  <c r="G127" i="4"/>
  <c r="G126" i="4" s="1"/>
  <c r="G124" i="4"/>
  <c r="G121" i="4"/>
  <c r="G120" i="4" s="1"/>
  <c r="G118" i="4"/>
  <c r="G117" i="4" s="1"/>
  <c r="G115" i="4"/>
  <c r="G112" i="4"/>
  <c r="G111" i="4" s="1"/>
  <c r="G109" i="4"/>
  <c r="G616" i="4"/>
  <c r="K616" i="4" s="1"/>
  <c r="G613" i="4"/>
  <c r="K613" i="4" s="1"/>
  <c r="G610" i="4"/>
  <c r="K610" i="4" s="1"/>
  <c r="G607" i="4"/>
  <c r="K607" i="4" s="1"/>
  <c r="G604" i="4"/>
  <c r="K604" i="4" s="1"/>
  <c r="G601" i="4"/>
  <c r="K601" i="4" s="1"/>
  <c r="G598" i="4"/>
  <c r="K598" i="4" s="1"/>
  <c r="G595" i="4"/>
  <c r="K595" i="4" s="1"/>
  <c r="G592" i="4"/>
  <c r="K592" i="4" s="1"/>
  <c r="G589" i="4"/>
  <c r="K589" i="4" s="1"/>
  <c r="G586" i="4"/>
  <c r="K586" i="4" s="1"/>
  <c r="G583" i="4"/>
  <c r="K583" i="4" s="1"/>
  <c r="G580" i="4"/>
  <c r="K580" i="4" s="1"/>
  <c r="G577" i="4"/>
  <c r="K577" i="4" s="1"/>
  <c r="G574" i="4"/>
  <c r="K574" i="4" s="1"/>
  <c r="G571" i="4"/>
  <c r="K571" i="4" s="1"/>
  <c r="G563" i="4"/>
  <c r="K563" i="4" s="1"/>
  <c r="G560" i="4"/>
  <c r="K560" i="4" s="1"/>
  <c r="G553" i="4"/>
  <c r="K553" i="4" s="1"/>
  <c r="G550" i="4"/>
  <c r="K550" i="4" s="1"/>
  <c r="G547" i="4"/>
  <c r="K547" i="4" s="1"/>
  <c r="G544" i="4"/>
  <c r="K544" i="4" s="1"/>
  <c r="G541" i="4"/>
  <c r="K541" i="4" s="1"/>
  <c r="G538" i="4"/>
  <c r="K538" i="4" s="1"/>
  <c r="G535" i="4"/>
  <c r="K535" i="4" s="1"/>
  <c r="G532" i="4"/>
  <c r="K532" i="4" s="1"/>
  <c r="G529" i="4"/>
  <c r="K529" i="4" s="1"/>
  <c r="G526" i="4"/>
  <c r="K526" i="4" s="1"/>
  <c r="G523" i="4"/>
  <c r="K523" i="4" s="1"/>
  <c r="G520" i="4"/>
  <c r="K520" i="4" s="1"/>
  <c r="G517" i="4"/>
  <c r="K517" i="4" s="1"/>
  <c r="G514" i="4"/>
  <c r="K514" i="4" s="1"/>
  <c r="G511" i="4"/>
  <c r="K511" i="4" s="1"/>
  <c r="G508" i="4"/>
  <c r="K508" i="4" s="1"/>
  <c r="G499" i="4"/>
  <c r="K499" i="4" s="1"/>
  <c r="G493" i="4"/>
  <c r="K493" i="4" s="1"/>
  <c r="G487" i="4"/>
  <c r="K487" i="4" s="1"/>
  <c r="G484" i="4"/>
  <c r="K484" i="4" s="1"/>
  <c r="G477" i="4"/>
  <c r="K477" i="4" s="1"/>
  <c r="G471" i="4"/>
  <c r="G468" i="4"/>
  <c r="G465" i="4"/>
  <c r="G462" i="4"/>
  <c r="G459" i="4"/>
  <c r="G456" i="4"/>
  <c r="G453" i="4"/>
  <c r="G450" i="4"/>
  <c r="G447" i="4"/>
  <c r="G444" i="4"/>
  <c r="G441" i="4"/>
  <c r="G438" i="4"/>
  <c r="G435" i="4"/>
  <c r="G432" i="4"/>
  <c r="G429" i="4"/>
  <c r="G426" i="4"/>
  <c r="G417" i="4"/>
  <c r="K417" i="4" s="1"/>
  <c r="G416" i="4"/>
  <c r="K416" i="4" s="1"/>
  <c r="G413" i="4"/>
  <c r="K413" i="4" s="1"/>
  <c r="G412" i="4"/>
  <c r="K412" i="4" s="1"/>
  <c r="G409" i="4"/>
  <c r="K409" i="4" s="1"/>
  <c r="G408" i="4"/>
  <c r="K408" i="4" s="1"/>
  <c r="G405" i="4"/>
  <c r="K405" i="4" s="1"/>
  <c r="G404" i="4"/>
  <c r="K404" i="4" s="1"/>
  <c r="G403" i="4"/>
  <c r="K403" i="4" s="1"/>
  <c r="G400" i="4"/>
  <c r="K400" i="4" s="1"/>
  <c r="G399" i="4"/>
  <c r="K399" i="4" s="1"/>
  <c r="G396" i="4"/>
  <c r="K396" i="4" s="1"/>
  <c r="G395" i="4"/>
  <c r="K395" i="4" s="1"/>
  <c r="G392" i="4"/>
  <c r="K392" i="4" s="1"/>
  <c r="G391" i="4"/>
  <c r="K391" i="4" s="1"/>
  <c r="G388" i="4"/>
  <c r="K388" i="4" s="1"/>
  <c r="G387" i="4"/>
  <c r="K387" i="4" s="1"/>
  <c r="G384" i="4"/>
  <c r="K384" i="4" s="1"/>
  <c r="G383" i="4"/>
  <c r="K383" i="4" s="1"/>
  <c r="G380" i="4"/>
  <c r="K380" i="4" s="1"/>
  <c r="G379" i="4"/>
  <c r="K379" i="4" s="1"/>
  <c r="G376" i="4"/>
  <c r="K376" i="4" s="1"/>
  <c r="G375" i="4"/>
  <c r="K375" i="4" s="1"/>
  <c r="G372" i="4"/>
  <c r="K372" i="4" s="1"/>
  <c r="G371" i="4"/>
  <c r="K371" i="4" s="1"/>
  <c r="G368" i="4"/>
  <c r="K368" i="4" s="1"/>
  <c r="G367" i="4"/>
  <c r="K367" i="4" s="1"/>
  <c r="G364" i="4"/>
  <c r="K364" i="4" s="1"/>
  <c r="G363" i="4"/>
  <c r="K363" i="4" s="1"/>
  <c r="G360" i="4"/>
  <c r="K360" i="4" s="1"/>
  <c r="G359" i="4"/>
  <c r="K359" i="4" s="1"/>
  <c r="G356" i="4"/>
  <c r="K356" i="4" s="1"/>
  <c r="G355" i="4"/>
  <c r="K355" i="4" s="1"/>
  <c r="G347" i="4"/>
  <c r="K347" i="4" s="1"/>
  <c r="G344" i="4"/>
  <c r="K344" i="4" s="1"/>
  <c r="G341" i="4"/>
  <c r="K341" i="4" s="1"/>
  <c r="G338" i="4"/>
  <c r="K338" i="4" s="1"/>
  <c r="G337" i="4"/>
  <c r="K337" i="4" s="1"/>
  <c r="G334" i="4"/>
  <c r="K334" i="4" s="1"/>
  <c r="G331" i="4"/>
  <c r="K331" i="4" s="1"/>
  <c r="G328" i="4"/>
  <c r="K328" i="4" s="1"/>
  <c r="G325" i="4"/>
  <c r="K325" i="4" s="1"/>
  <c r="G322" i="4"/>
  <c r="K322" i="4" s="1"/>
  <c r="G319" i="4"/>
  <c r="K319" i="4" s="1"/>
  <c r="G316" i="4"/>
  <c r="K316" i="4" s="1"/>
  <c r="G313" i="4"/>
  <c r="K313" i="4" s="1"/>
  <c r="G312" i="4"/>
  <c r="K312" i="4" s="1"/>
  <c r="G309" i="4"/>
  <c r="K309" i="4" s="1"/>
  <c r="G306" i="4"/>
  <c r="K306" i="4" s="1"/>
  <c r="G303" i="4"/>
  <c r="K303" i="4" s="1"/>
  <c r="G300" i="4"/>
  <c r="K300" i="4" s="1"/>
  <c r="G293" i="4"/>
  <c r="K293" i="4" s="1"/>
  <c r="G292" i="4"/>
  <c r="K292" i="4" s="1"/>
  <c r="G289" i="4"/>
  <c r="K289" i="4" s="1"/>
  <c r="G288" i="4"/>
  <c r="K288" i="4" s="1"/>
  <c r="G285" i="4"/>
  <c r="K285" i="4" s="1"/>
  <c r="G284" i="4"/>
  <c r="K284" i="4" s="1"/>
  <c r="G281" i="4"/>
  <c r="K281" i="4" s="1"/>
  <c r="G280" i="4"/>
  <c r="K280" i="4" s="1"/>
  <c r="G277" i="4"/>
  <c r="K277" i="4" s="1"/>
  <c r="G276" i="4"/>
  <c r="K276" i="4" s="1"/>
  <c r="G273" i="4"/>
  <c r="K273" i="4" s="1"/>
  <c r="G272" i="4"/>
  <c r="K272" i="4" s="1"/>
  <c r="G269" i="4"/>
  <c r="K269" i="4" s="1"/>
  <c r="G268" i="4"/>
  <c r="K268" i="4" s="1"/>
  <c r="G265" i="4"/>
  <c r="K265" i="4" s="1"/>
  <c r="G264" i="4"/>
  <c r="K264" i="4" s="1"/>
  <c r="G261" i="4"/>
  <c r="K261" i="4" s="1"/>
  <c r="G260" i="4"/>
  <c r="K260" i="4" s="1"/>
  <c r="G257" i="4"/>
  <c r="K257" i="4" s="1"/>
  <c r="G256" i="4"/>
  <c r="K256" i="4" s="1"/>
  <c r="G253" i="4"/>
  <c r="K253" i="4" s="1"/>
  <c r="G252" i="4"/>
  <c r="K252" i="4" s="1"/>
  <c r="G249" i="4"/>
  <c r="K249" i="4" s="1"/>
  <c r="G248" i="4"/>
  <c r="K248" i="4" s="1"/>
  <c r="G245" i="4"/>
  <c r="K245" i="4" s="1"/>
  <c r="G244" i="4"/>
  <c r="K244" i="4" s="1"/>
  <c r="G241" i="4"/>
  <c r="K241" i="4" s="1"/>
  <c r="G240" i="4"/>
  <c r="K240" i="4" s="1"/>
  <c r="G237" i="4"/>
  <c r="K237" i="4" s="1"/>
  <c r="G236" i="4"/>
  <c r="K236" i="4" s="1"/>
  <c r="G233" i="4"/>
  <c r="K233" i="4" s="1"/>
  <c r="G232" i="4"/>
  <c r="K232" i="4" s="1"/>
  <c r="G219" i="4"/>
  <c r="G218" i="4"/>
  <c r="G193" i="4"/>
  <c r="G192" i="4"/>
  <c r="G186" i="4"/>
  <c r="K186" i="4" s="1"/>
  <c r="G183" i="4"/>
  <c r="K183" i="4" s="1"/>
  <c r="G180" i="4"/>
  <c r="K180" i="4" s="1"/>
  <c r="G177" i="4"/>
  <c r="G764" i="4" s="1"/>
  <c r="G77" i="2" s="1"/>
  <c r="G176" i="4"/>
  <c r="K176" i="4" s="1"/>
  <c r="G175" i="4"/>
  <c r="K175" i="4" s="1"/>
  <c r="G172" i="4"/>
  <c r="K172" i="4" s="1"/>
  <c r="G169" i="4"/>
  <c r="K169" i="4" s="1"/>
  <c r="G166" i="4"/>
  <c r="K166" i="4" s="1"/>
  <c r="G163" i="4"/>
  <c r="K163" i="4" s="1"/>
  <c r="G160" i="4"/>
  <c r="K160" i="4" s="1"/>
  <c r="G157" i="4"/>
  <c r="K157" i="4" s="1"/>
  <c r="G154" i="4"/>
  <c r="K154" i="4" s="1"/>
  <c r="G151" i="4"/>
  <c r="K151" i="4" s="1"/>
  <c r="G150" i="4"/>
  <c r="K150" i="4" s="1"/>
  <c r="G147" i="4"/>
  <c r="K147" i="4" s="1"/>
  <c r="G144" i="4"/>
  <c r="K144" i="4" s="1"/>
  <c r="G141" i="4"/>
  <c r="K141" i="4" s="1"/>
  <c r="G138" i="4"/>
  <c r="K138" i="4" s="1"/>
  <c r="G100" i="4"/>
  <c r="K100" i="4" s="1"/>
  <c r="G97" i="4"/>
  <c r="G96" i="4"/>
  <c r="K96" i="4" s="1"/>
  <c r="G90" i="4"/>
  <c r="G89" i="4"/>
  <c r="G86" i="4"/>
  <c r="G85" i="4"/>
  <c r="G82" i="4"/>
  <c r="G81" i="4"/>
  <c r="G78" i="4"/>
  <c r="G77" i="4"/>
  <c r="G74" i="4"/>
  <c r="G73" i="4"/>
  <c r="G70" i="4"/>
  <c r="G69" i="4"/>
  <c r="G66" i="4"/>
  <c r="G65" i="4"/>
  <c r="G62" i="4"/>
  <c r="G61" i="4"/>
  <c r="G58" i="4"/>
  <c r="G57" i="4"/>
  <c r="G54" i="4"/>
  <c r="G53" i="4"/>
  <c r="G50" i="4"/>
  <c r="G49" i="4"/>
  <c r="G46" i="4"/>
  <c r="G45" i="4"/>
  <c r="G42" i="4"/>
  <c r="G41" i="4"/>
  <c r="G38" i="4"/>
  <c r="G723" i="4" s="1"/>
  <c r="G36" i="2" s="1"/>
  <c r="G37" i="4"/>
  <c r="G36" i="4"/>
  <c r="G33" i="4"/>
  <c r="G32" i="4"/>
  <c r="G29" i="4"/>
  <c r="G28" i="4"/>
  <c r="X675" i="4"/>
  <c r="T675" i="4"/>
  <c r="S675" i="4"/>
  <c r="R675" i="4"/>
  <c r="Q675" i="4"/>
  <c r="O675" i="4"/>
  <c r="N675" i="4"/>
  <c r="M675" i="4"/>
  <c r="L675" i="4"/>
  <c r="L851" i="4" s="1"/>
  <c r="L146" i="2" s="1"/>
  <c r="J675" i="4"/>
  <c r="I675" i="4"/>
  <c r="E675" i="4"/>
  <c r="D675" i="4"/>
  <c r="X678" i="4"/>
  <c r="T678" i="4"/>
  <c r="S678" i="4"/>
  <c r="R678" i="4"/>
  <c r="Q678" i="4"/>
  <c r="Q860" i="4" s="1"/>
  <c r="Q155" i="2" s="1"/>
  <c r="O678" i="4"/>
  <c r="N678" i="4"/>
  <c r="M678" i="4"/>
  <c r="L678" i="4"/>
  <c r="J678" i="4"/>
  <c r="I678" i="4"/>
  <c r="E678" i="4"/>
  <c r="D678" i="4"/>
  <c r="X681" i="4"/>
  <c r="T681" i="4"/>
  <c r="S681" i="4"/>
  <c r="R681" i="4"/>
  <c r="Q681" i="4"/>
  <c r="Q875" i="4" s="1"/>
  <c r="Q170" i="2" s="1"/>
  <c r="O681" i="4"/>
  <c r="N681" i="4"/>
  <c r="M681" i="4"/>
  <c r="L681" i="4"/>
  <c r="L875" i="4" s="1"/>
  <c r="L170" i="2" s="1"/>
  <c r="J681" i="4"/>
  <c r="I681" i="4"/>
  <c r="E681" i="4"/>
  <c r="D681" i="4"/>
  <c r="X684" i="4"/>
  <c r="T684" i="4"/>
  <c r="S684" i="4"/>
  <c r="R684" i="4"/>
  <c r="Q684" i="4"/>
  <c r="O684" i="4"/>
  <c r="N684" i="4"/>
  <c r="M684" i="4"/>
  <c r="L684" i="4"/>
  <c r="J684" i="4"/>
  <c r="I684" i="4"/>
  <c r="E684" i="4"/>
  <c r="D684" i="4"/>
  <c r="F685" i="4"/>
  <c r="F682" i="4"/>
  <c r="F676" i="4"/>
  <c r="F679" i="4"/>
  <c r="U722" i="4" l="1"/>
  <c r="U35" i="2" s="1"/>
  <c r="U808" i="4"/>
  <c r="U105" i="2" s="1"/>
  <c r="U820" i="4"/>
  <c r="U117" i="2" s="1"/>
  <c r="U832" i="4"/>
  <c r="U129" i="2" s="1"/>
  <c r="U844" i="4"/>
  <c r="U141" i="2" s="1"/>
  <c r="G738" i="4"/>
  <c r="G51" i="2" s="1"/>
  <c r="G746" i="4"/>
  <c r="G59" i="2" s="1"/>
  <c r="P754" i="4"/>
  <c r="P67" i="2" s="1"/>
  <c r="U718" i="4"/>
  <c r="U31" i="2" s="1"/>
  <c r="U742" i="4"/>
  <c r="U55" i="2" s="1"/>
  <c r="U750" i="4"/>
  <c r="U63" i="2" s="1"/>
  <c r="U758" i="4"/>
  <c r="U71" i="2" s="1"/>
  <c r="U767" i="4"/>
  <c r="U80" i="2" s="1"/>
  <c r="U775" i="4"/>
  <c r="U88" i="2" s="1"/>
  <c r="P746" i="4"/>
  <c r="P59" i="2" s="1"/>
  <c r="U726" i="4"/>
  <c r="U39" i="2" s="1"/>
  <c r="U734" i="4"/>
  <c r="U47" i="2" s="1"/>
  <c r="U735" i="4"/>
  <c r="U48" i="2" s="1"/>
  <c r="U751" i="4"/>
  <c r="U64" i="2" s="1"/>
  <c r="U776" i="4"/>
  <c r="U89" i="2" s="1"/>
  <c r="G714" i="4"/>
  <c r="G27" i="2" s="1"/>
  <c r="G722" i="4"/>
  <c r="G35" i="2" s="1"/>
  <c r="G730" i="4"/>
  <c r="G43" i="2" s="1"/>
  <c r="G754" i="4"/>
  <c r="G67" i="2" s="1"/>
  <c r="G762" i="4"/>
  <c r="G75" i="2" s="1"/>
  <c r="P727" i="4"/>
  <c r="P40" i="2" s="1"/>
  <c r="U731" i="4"/>
  <c r="U44" i="2" s="1"/>
  <c r="U713" i="4"/>
  <c r="U26" i="2" s="1"/>
  <c r="U721" i="4"/>
  <c r="U34" i="2" s="1"/>
  <c r="U727" i="4"/>
  <c r="U40" i="2" s="1"/>
  <c r="U743" i="4"/>
  <c r="U56" i="2" s="1"/>
  <c r="U805" i="4"/>
  <c r="U102" i="2" s="1"/>
  <c r="U817" i="4"/>
  <c r="U114" i="2" s="1"/>
  <c r="U829" i="4"/>
  <c r="U126" i="2" s="1"/>
  <c r="U841" i="4"/>
  <c r="U138" i="2" s="1"/>
  <c r="U714" i="4"/>
  <c r="U27" i="2" s="1"/>
  <c r="U730" i="4"/>
  <c r="U43" i="2" s="1"/>
  <c r="U738" i="4"/>
  <c r="U51" i="2" s="1"/>
  <c r="G771" i="4"/>
  <c r="G84" i="2" s="1"/>
  <c r="G808" i="4"/>
  <c r="G105" i="2" s="1"/>
  <c r="G820" i="4"/>
  <c r="G117" i="2" s="1"/>
  <c r="G832" i="4"/>
  <c r="G129" i="2" s="1"/>
  <c r="G844" i="4"/>
  <c r="G141" i="2" s="1"/>
  <c r="P713" i="4"/>
  <c r="P26" i="2" s="1"/>
  <c r="P721" i="4"/>
  <c r="P34" i="2" s="1"/>
  <c r="P735" i="4"/>
  <c r="P48" i="2" s="1"/>
  <c r="P743" i="4"/>
  <c r="P56" i="2" s="1"/>
  <c r="P751" i="4"/>
  <c r="P64" i="2" s="1"/>
  <c r="P805" i="4"/>
  <c r="P102" i="2" s="1"/>
  <c r="P817" i="4"/>
  <c r="P114" i="2" s="1"/>
  <c r="P829" i="4"/>
  <c r="P126" i="2" s="1"/>
  <c r="P841" i="4"/>
  <c r="P138" i="2" s="1"/>
  <c r="U717" i="4"/>
  <c r="U30" i="2" s="1"/>
  <c r="U739" i="4"/>
  <c r="U52" i="2" s="1"/>
  <c r="U747" i="4"/>
  <c r="U60" i="2" s="1"/>
  <c r="U755" i="4"/>
  <c r="U68" i="2" s="1"/>
  <c r="U763" i="4"/>
  <c r="U76" i="2" s="1"/>
  <c r="U799" i="4"/>
  <c r="U96" i="2" s="1"/>
  <c r="U811" i="4"/>
  <c r="U108" i="2" s="1"/>
  <c r="U823" i="4"/>
  <c r="U120" i="2" s="1"/>
  <c r="U835" i="4"/>
  <c r="U132" i="2" s="1"/>
  <c r="P762" i="4"/>
  <c r="P75" i="2" s="1"/>
  <c r="G717" i="4"/>
  <c r="G30" i="2" s="1"/>
  <c r="P722" i="4"/>
  <c r="P35" i="2" s="1"/>
  <c r="P730" i="4"/>
  <c r="P43" i="2" s="1"/>
  <c r="G718" i="4"/>
  <c r="G31" i="2" s="1"/>
  <c r="G726" i="4"/>
  <c r="G39" i="2" s="1"/>
  <c r="G734" i="4"/>
  <c r="G47" i="2" s="1"/>
  <c r="G742" i="4"/>
  <c r="G55" i="2" s="1"/>
  <c r="G750" i="4"/>
  <c r="G63" i="2" s="1"/>
  <c r="G758" i="4"/>
  <c r="G71" i="2" s="1"/>
  <c r="G767" i="4"/>
  <c r="G80" i="2" s="1"/>
  <c r="G775" i="4"/>
  <c r="G88" i="2" s="1"/>
  <c r="G802" i="4"/>
  <c r="G99" i="2" s="1"/>
  <c r="P731" i="4"/>
  <c r="P44" i="2" s="1"/>
  <c r="P739" i="4"/>
  <c r="P52" i="2" s="1"/>
  <c r="P747" i="4"/>
  <c r="P60" i="2" s="1"/>
  <c r="P755" i="4"/>
  <c r="P68" i="2" s="1"/>
  <c r="P763" i="4"/>
  <c r="P76" i="2" s="1"/>
  <c r="P772" i="4"/>
  <c r="P85" i="2" s="1"/>
  <c r="P799" i="4"/>
  <c r="P96" i="2" s="1"/>
  <c r="P811" i="4"/>
  <c r="P108" i="2" s="1"/>
  <c r="P823" i="4"/>
  <c r="P120" i="2" s="1"/>
  <c r="P835" i="4"/>
  <c r="P132" i="2" s="1"/>
  <c r="U759" i="4"/>
  <c r="U72" i="2" s="1"/>
  <c r="P714" i="4"/>
  <c r="P27" i="2" s="1"/>
  <c r="G713" i="4"/>
  <c r="G26" i="2" s="1"/>
  <c r="G721" i="4"/>
  <c r="G34" i="2" s="1"/>
  <c r="G727" i="4"/>
  <c r="G40" i="2" s="1"/>
  <c r="G735" i="4"/>
  <c r="G48" i="2" s="1"/>
  <c r="G743" i="4"/>
  <c r="G56" i="2" s="1"/>
  <c r="G751" i="4"/>
  <c r="G64" i="2" s="1"/>
  <c r="G759" i="4"/>
  <c r="G72" i="2" s="1"/>
  <c r="G768" i="4"/>
  <c r="G81" i="2" s="1"/>
  <c r="G776" i="4"/>
  <c r="G89" i="2" s="1"/>
  <c r="G805" i="4"/>
  <c r="G102" i="2" s="1"/>
  <c r="G817" i="4"/>
  <c r="G114" i="2" s="1"/>
  <c r="G829" i="4"/>
  <c r="G126" i="2" s="1"/>
  <c r="G841" i="4"/>
  <c r="G138" i="2" s="1"/>
  <c r="W616" i="4"/>
  <c r="P718" i="4"/>
  <c r="P31" i="2" s="1"/>
  <c r="P726" i="4"/>
  <c r="P39" i="2" s="1"/>
  <c r="P734" i="4"/>
  <c r="P47" i="2" s="1"/>
  <c r="P742" i="4"/>
  <c r="P55" i="2" s="1"/>
  <c r="P750" i="4"/>
  <c r="P63" i="2" s="1"/>
  <c r="P758" i="4"/>
  <c r="P71" i="2" s="1"/>
  <c r="P767" i="4"/>
  <c r="P80" i="2" s="1"/>
  <c r="P775" i="4"/>
  <c r="P88" i="2" s="1"/>
  <c r="P802" i="4"/>
  <c r="P99" i="2" s="1"/>
  <c r="U746" i="4"/>
  <c r="U59" i="2" s="1"/>
  <c r="U754" i="4"/>
  <c r="U67" i="2" s="1"/>
  <c r="U762" i="4"/>
  <c r="U75" i="2" s="1"/>
  <c r="U771" i="4"/>
  <c r="U84" i="2" s="1"/>
  <c r="U772" i="4"/>
  <c r="U85" i="2" s="1"/>
  <c r="D683" i="4"/>
  <c r="D886" i="4" s="1"/>
  <c r="D181" i="2" s="1"/>
  <c r="D887" i="4"/>
  <c r="D182" i="2" s="1"/>
  <c r="L683" i="4"/>
  <c r="L886" i="4" s="1"/>
  <c r="L181" i="2" s="1"/>
  <c r="L887" i="4"/>
  <c r="L182" i="2" s="1"/>
  <c r="Q683" i="4"/>
  <c r="Q886" i="4" s="1"/>
  <c r="Q181" i="2" s="1"/>
  <c r="Q887" i="4"/>
  <c r="Q182" i="2" s="1"/>
  <c r="X683" i="4"/>
  <c r="X886" i="4" s="1"/>
  <c r="X181" i="2" s="1"/>
  <c r="X887" i="4"/>
  <c r="X182" i="2" s="1"/>
  <c r="J680" i="4"/>
  <c r="J874" i="4" s="1"/>
  <c r="J169" i="2" s="1"/>
  <c r="J875" i="4"/>
  <c r="J170" i="2" s="1"/>
  <c r="O680" i="4"/>
  <c r="O874" i="4" s="1"/>
  <c r="O169" i="2" s="1"/>
  <c r="O875" i="4"/>
  <c r="O170" i="2" s="1"/>
  <c r="T680" i="4"/>
  <c r="T874" i="4" s="1"/>
  <c r="T169" i="2" s="1"/>
  <c r="T875" i="4"/>
  <c r="T170" i="2" s="1"/>
  <c r="I677" i="4"/>
  <c r="I859" i="4" s="1"/>
  <c r="I154" i="2" s="1"/>
  <c r="I860" i="4"/>
  <c r="I155" i="2" s="1"/>
  <c r="N677" i="4"/>
  <c r="N859" i="4" s="1"/>
  <c r="N154" i="2" s="1"/>
  <c r="N860" i="4"/>
  <c r="N155" i="2" s="1"/>
  <c r="S677" i="4"/>
  <c r="S859" i="4" s="1"/>
  <c r="S154" i="2" s="1"/>
  <c r="S860" i="4"/>
  <c r="S155" i="2" s="1"/>
  <c r="G675" i="4"/>
  <c r="E851" i="4"/>
  <c r="E146" i="2" s="1"/>
  <c r="M674" i="4"/>
  <c r="M850" i="4" s="1"/>
  <c r="M145" i="2" s="1"/>
  <c r="M851" i="4"/>
  <c r="M146" i="2" s="1"/>
  <c r="R674" i="4"/>
  <c r="R850" i="4" s="1"/>
  <c r="R145" i="2" s="1"/>
  <c r="R851" i="4"/>
  <c r="R146" i="2" s="1"/>
  <c r="G684" i="4"/>
  <c r="G887" i="4" s="1"/>
  <c r="G182" i="2" s="1"/>
  <c r="E887" i="4"/>
  <c r="E182" i="2" s="1"/>
  <c r="M683" i="4"/>
  <c r="M886" i="4" s="1"/>
  <c r="M181" i="2" s="1"/>
  <c r="M887" i="4"/>
  <c r="M182" i="2" s="1"/>
  <c r="R683" i="4"/>
  <c r="R886" i="4" s="1"/>
  <c r="R181" i="2" s="1"/>
  <c r="R887" i="4"/>
  <c r="R182" i="2" s="1"/>
  <c r="D680" i="4"/>
  <c r="D874" i="4" s="1"/>
  <c r="D169" i="2" s="1"/>
  <c r="D875" i="4"/>
  <c r="D170" i="2" s="1"/>
  <c r="X680" i="4"/>
  <c r="X874" i="4" s="1"/>
  <c r="X169" i="2" s="1"/>
  <c r="X875" i="4"/>
  <c r="X170" i="2" s="1"/>
  <c r="J677" i="4"/>
  <c r="J859" i="4" s="1"/>
  <c r="J154" i="2" s="1"/>
  <c r="J860" i="4"/>
  <c r="J155" i="2" s="1"/>
  <c r="O677" i="4"/>
  <c r="O859" i="4" s="1"/>
  <c r="O154" i="2" s="1"/>
  <c r="O860" i="4"/>
  <c r="O155" i="2" s="1"/>
  <c r="T677" i="4"/>
  <c r="T859" i="4" s="1"/>
  <c r="T154" i="2" s="1"/>
  <c r="T860" i="4"/>
  <c r="T155" i="2" s="1"/>
  <c r="I674" i="4"/>
  <c r="I850" i="4" s="1"/>
  <c r="I145" i="2" s="1"/>
  <c r="I851" i="4"/>
  <c r="I146" i="2" s="1"/>
  <c r="N674" i="4"/>
  <c r="N850" i="4" s="1"/>
  <c r="N145" i="2" s="1"/>
  <c r="N851" i="4"/>
  <c r="N146" i="2" s="1"/>
  <c r="S674" i="4"/>
  <c r="S850" i="4" s="1"/>
  <c r="S145" i="2" s="1"/>
  <c r="S851" i="4"/>
  <c r="S146" i="2" s="1"/>
  <c r="I683" i="4"/>
  <c r="I886" i="4" s="1"/>
  <c r="I181" i="2" s="1"/>
  <c r="I887" i="4"/>
  <c r="I182" i="2" s="1"/>
  <c r="N683" i="4"/>
  <c r="N886" i="4" s="1"/>
  <c r="N181" i="2" s="1"/>
  <c r="N887" i="4"/>
  <c r="N182" i="2" s="1"/>
  <c r="S683" i="4"/>
  <c r="S886" i="4" s="1"/>
  <c r="S181" i="2" s="1"/>
  <c r="S887" i="4"/>
  <c r="S182" i="2" s="1"/>
  <c r="G681" i="4"/>
  <c r="E875" i="4"/>
  <c r="E170" i="2" s="1"/>
  <c r="M680" i="4"/>
  <c r="M874" i="4" s="1"/>
  <c r="M169" i="2" s="1"/>
  <c r="M875" i="4"/>
  <c r="M170" i="2" s="1"/>
  <c r="R680" i="4"/>
  <c r="R874" i="4" s="1"/>
  <c r="R169" i="2" s="1"/>
  <c r="R875" i="4"/>
  <c r="R170" i="2" s="1"/>
  <c r="D677" i="4"/>
  <c r="D859" i="4" s="1"/>
  <c r="D154" i="2" s="1"/>
  <c r="D860" i="4"/>
  <c r="D155" i="2" s="1"/>
  <c r="L677" i="4"/>
  <c r="L859" i="4" s="1"/>
  <c r="L154" i="2" s="1"/>
  <c r="L860" i="4"/>
  <c r="L155" i="2" s="1"/>
  <c r="X677" i="4"/>
  <c r="X859" i="4" s="1"/>
  <c r="X154" i="2" s="1"/>
  <c r="X860" i="4"/>
  <c r="X155" i="2" s="1"/>
  <c r="J674" i="4"/>
  <c r="J850" i="4" s="1"/>
  <c r="J145" i="2" s="1"/>
  <c r="J851" i="4"/>
  <c r="J146" i="2" s="1"/>
  <c r="O674" i="4"/>
  <c r="O850" i="4" s="1"/>
  <c r="O145" i="2" s="1"/>
  <c r="O851" i="4"/>
  <c r="O146" i="2" s="1"/>
  <c r="T674" i="4"/>
  <c r="T850" i="4" s="1"/>
  <c r="T145" i="2" s="1"/>
  <c r="T851" i="4"/>
  <c r="T146" i="2" s="1"/>
  <c r="G731" i="4"/>
  <c r="G44" i="2" s="1"/>
  <c r="G739" i="4"/>
  <c r="G52" i="2" s="1"/>
  <c r="G747" i="4"/>
  <c r="G60" i="2" s="1"/>
  <c r="G755" i="4"/>
  <c r="G68" i="2" s="1"/>
  <c r="G763" i="4"/>
  <c r="G76" i="2" s="1"/>
  <c r="G772" i="4"/>
  <c r="G85" i="2" s="1"/>
  <c r="K219" i="4"/>
  <c r="J42" i="3" s="1"/>
  <c r="F42" i="3"/>
  <c r="K426" i="4"/>
  <c r="K799" i="4" s="1"/>
  <c r="K96" i="2" s="1"/>
  <c r="G799" i="4"/>
  <c r="G96" i="2" s="1"/>
  <c r="K438" i="4"/>
  <c r="K811" i="4" s="1"/>
  <c r="K108" i="2" s="1"/>
  <c r="G811" i="4"/>
  <c r="G108" i="2" s="1"/>
  <c r="K450" i="4"/>
  <c r="K823" i="4" s="1"/>
  <c r="K120" i="2" s="1"/>
  <c r="G823" i="4"/>
  <c r="G120" i="2" s="1"/>
  <c r="K462" i="4"/>
  <c r="K835" i="4" s="1"/>
  <c r="K132" i="2" s="1"/>
  <c r="G835" i="4"/>
  <c r="G132" i="2" s="1"/>
  <c r="P759" i="4"/>
  <c r="P72" i="2" s="1"/>
  <c r="P768" i="4"/>
  <c r="P81" i="2" s="1"/>
  <c r="P776" i="4"/>
  <c r="P89" i="2" s="1"/>
  <c r="K192" i="4"/>
  <c r="J38" i="3" s="1"/>
  <c r="F38" i="3"/>
  <c r="G814" i="4"/>
  <c r="G111" i="2" s="1"/>
  <c r="G826" i="4"/>
  <c r="G123" i="2" s="1"/>
  <c r="G838" i="4"/>
  <c r="G135" i="2" s="1"/>
  <c r="P771" i="4"/>
  <c r="P84" i="2" s="1"/>
  <c r="P808" i="4"/>
  <c r="P105" i="2" s="1"/>
  <c r="P820" i="4"/>
  <c r="P117" i="2" s="1"/>
  <c r="P832" i="4"/>
  <c r="P129" i="2" s="1"/>
  <c r="P844" i="4"/>
  <c r="P141" i="2" s="1"/>
  <c r="Y685" i="4"/>
  <c r="Y888" i="4" s="1"/>
  <c r="Y183" i="2" s="1"/>
  <c r="P888" i="4"/>
  <c r="P183" i="2" s="1"/>
  <c r="K193" i="4"/>
  <c r="J39" i="3" s="1"/>
  <c r="F39" i="3"/>
  <c r="J683" i="4"/>
  <c r="J886" i="4" s="1"/>
  <c r="J181" i="2" s="1"/>
  <c r="J887" i="4"/>
  <c r="J182" i="2" s="1"/>
  <c r="O683" i="4"/>
  <c r="O886" i="4" s="1"/>
  <c r="O181" i="2" s="1"/>
  <c r="O887" i="4"/>
  <c r="O182" i="2" s="1"/>
  <c r="T683" i="4"/>
  <c r="T886" i="4" s="1"/>
  <c r="T181" i="2" s="1"/>
  <c r="T887" i="4"/>
  <c r="T182" i="2" s="1"/>
  <c r="I680" i="4"/>
  <c r="I874" i="4" s="1"/>
  <c r="I169" i="2" s="1"/>
  <c r="I875" i="4"/>
  <c r="I170" i="2" s="1"/>
  <c r="N680" i="4"/>
  <c r="N874" i="4" s="1"/>
  <c r="N169" i="2" s="1"/>
  <c r="N875" i="4"/>
  <c r="N170" i="2" s="1"/>
  <c r="S680" i="4"/>
  <c r="S874" i="4" s="1"/>
  <c r="S169" i="2" s="1"/>
  <c r="S875" i="4"/>
  <c r="S170" i="2" s="1"/>
  <c r="G678" i="4"/>
  <c r="E860" i="4"/>
  <c r="E155" i="2" s="1"/>
  <c r="M677" i="4"/>
  <c r="M859" i="4" s="1"/>
  <c r="M154" i="2" s="1"/>
  <c r="M860" i="4"/>
  <c r="M155" i="2" s="1"/>
  <c r="R677" i="4"/>
  <c r="R859" i="4" s="1"/>
  <c r="R154" i="2" s="1"/>
  <c r="R860" i="4"/>
  <c r="R155" i="2" s="1"/>
  <c r="D674" i="4"/>
  <c r="D850" i="4" s="1"/>
  <c r="D145" i="2" s="1"/>
  <c r="D851" i="4"/>
  <c r="D146" i="2" s="1"/>
  <c r="Q674" i="4"/>
  <c r="Q850" i="4" s="1"/>
  <c r="Q145" i="2" s="1"/>
  <c r="Q851" i="4"/>
  <c r="Q146" i="2" s="1"/>
  <c r="X674" i="4"/>
  <c r="X850" i="4" s="1"/>
  <c r="X145" i="2" s="1"/>
  <c r="X851" i="4"/>
  <c r="X146" i="2" s="1"/>
  <c r="K218" i="4"/>
  <c r="J41" i="3" s="1"/>
  <c r="F41" i="3"/>
  <c r="P717" i="4"/>
  <c r="P30" i="2" s="1"/>
  <c r="P814" i="4"/>
  <c r="P111" i="2" s="1"/>
  <c r="P826" i="4"/>
  <c r="P123" i="2" s="1"/>
  <c r="P838" i="4"/>
  <c r="P135" i="2" s="1"/>
  <c r="U768" i="4"/>
  <c r="U81" i="2" s="1"/>
  <c r="P693" i="4"/>
  <c r="G691" i="4"/>
  <c r="G693" i="4"/>
  <c r="K86" i="4"/>
  <c r="K772" i="4" s="1"/>
  <c r="K85" i="2" s="1"/>
  <c r="U691" i="4"/>
  <c r="U693" i="4"/>
  <c r="K90" i="4"/>
  <c r="K776" i="4" s="1"/>
  <c r="K89" i="2" s="1"/>
  <c r="O29" i="3"/>
  <c r="P691" i="4"/>
  <c r="P690" i="4"/>
  <c r="U690" i="4"/>
  <c r="F675" i="4"/>
  <c r="F674" i="4" s="1"/>
  <c r="E87" i="3"/>
  <c r="E86" i="3" s="1"/>
  <c r="E30" i="1" s="1"/>
  <c r="Y676" i="4"/>
  <c r="Y852" i="4" s="1"/>
  <c r="Y147" i="2" s="1"/>
  <c r="O87" i="3"/>
  <c r="O86" i="3" s="1"/>
  <c r="O30" i="1" s="1"/>
  <c r="T87" i="3"/>
  <c r="T86" i="3" s="1"/>
  <c r="T30" i="1" s="1"/>
  <c r="K97" i="4"/>
  <c r="J29" i="3" s="1"/>
  <c r="F29" i="3"/>
  <c r="T29" i="3"/>
  <c r="Y607" i="4"/>
  <c r="Y595" i="4"/>
  <c r="Y233" i="4"/>
  <c r="Y241" i="4"/>
  <c r="Y249" i="4"/>
  <c r="Y257" i="4"/>
  <c r="Y265" i="4"/>
  <c r="Y273" i="4"/>
  <c r="Y303" i="4"/>
  <c r="Y313" i="4"/>
  <c r="Y325" i="4"/>
  <c r="Y337" i="4"/>
  <c r="Y360" i="4"/>
  <c r="Y368" i="4"/>
  <c r="Y376" i="4"/>
  <c r="Y384" i="4"/>
  <c r="Y392" i="4"/>
  <c r="Y400" i="4"/>
  <c r="Y408" i="4"/>
  <c r="Y416" i="4"/>
  <c r="Y487" i="4"/>
  <c r="Y511" i="4"/>
  <c r="Y523" i="4"/>
  <c r="Y535" i="4"/>
  <c r="Y547" i="4"/>
  <c r="Y580" i="4"/>
  <c r="Y592" i="4"/>
  <c r="Y604" i="4"/>
  <c r="Y616" i="4"/>
  <c r="Y110" i="4"/>
  <c r="Y122" i="4"/>
  <c r="Y193" i="4"/>
  <c r="X39" i="3" s="1"/>
  <c r="Y180" i="4"/>
  <c r="Y172" i="4"/>
  <c r="Y160" i="4"/>
  <c r="Y150" i="4"/>
  <c r="Y90" i="4"/>
  <c r="Y138" i="4"/>
  <c r="K685" i="4"/>
  <c r="Y359" i="4"/>
  <c r="Y367" i="4"/>
  <c r="Y375" i="4"/>
  <c r="Y383" i="4"/>
  <c r="Y391" i="4"/>
  <c r="Y399" i="4"/>
  <c r="Y405" i="4"/>
  <c r="Y413" i="4"/>
  <c r="Y484" i="4"/>
  <c r="Y508" i="4"/>
  <c r="Y520" i="4"/>
  <c r="Y532" i="4"/>
  <c r="Y544" i="4"/>
  <c r="Y560" i="4"/>
  <c r="E674" i="4"/>
  <c r="Y96" i="4"/>
  <c r="Y113" i="4"/>
  <c r="Y125" i="4"/>
  <c r="Y141" i="4"/>
  <c r="Y218" i="4"/>
  <c r="X41" i="3" s="1"/>
  <c r="Y236" i="4"/>
  <c r="Y244" i="4"/>
  <c r="Y252" i="4"/>
  <c r="Y260" i="4"/>
  <c r="Y268" i="4"/>
  <c r="Y276" i="4"/>
  <c r="Y284" i="4"/>
  <c r="Y292" i="4"/>
  <c r="Y306" i="4"/>
  <c r="Y316" i="4"/>
  <c r="Y328" i="4"/>
  <c r="Y338" i="4"/>
  <c r="Y355" i="4"/>
  <c r="Y363" i="4"/>
  <c r="Y371" i="4"/>
  <c r="Y379" i="4"/>
  <c r="Y387" i="4"/>
  <c r="Y395" i="4"/>
  <c r="Y403" i="4"/>
  <c r="Y409" i="4"/>
  <c r="Y417" i="4"/>
  <c r="Y493" i="4"/>
  <c r="Y97" i="4"/>
  <c r="Y116" i="4"/>
  <c r="Y128" i="4"/>
  <c r="Y144" i="4"/>
  <c r="Y154" i="4"/>
  <c r="Y166" i="4"/>
  <c r="Y176" i="4"/>
  <c r="Y186" i="4"/>
  <c r="Y219" i="4"/>
  <c r="X42" i="3" s="1"/>
  <c r="Y237" i="4"/>
  <c r="Y245" i="4"/>
  <c r="Y253" i="4"/>
  <c r="Y261" i="4"/>
  <c r="Y269" i="4"/>
  <c r="Y277" i="4"/>
  <c r="Y285" i="4"/>
  <c r="Y293" i="4"/>
  <c r="Y309" i="4"/>
  <c r="Y319" i="4"/>
  <c r="Y331" i="4"/>
  <c r="Y341" i="4"/>
  <c r="Y100" i="4"/>
  <c r="Y119" i="4"/>
  <c r="Y131" i="4"/>
  <c r="Y147" i="4"/>
  <c r="Y157" i="4"/>
  <c r="Y169" i="4"/>
  <c r="Y192" i="4"/>
  <c r="X38" i="3" s="1"/>
  <c r="Y232" i="4"/>
  <c r="Y240" i="4"/>
  <c r="Y248" i="4"/>
  <c r="Y256" i="4"/>
  <c r="Y264" i="4"/>
  <c r="Y272" i="4"/>
  <c r="Y280" i="4"/>
  <c r="Y288" i="4"/>
  <c r="Y300" i="4"/>
  <c r="Y356" i="4"/>
  <c r="Y364" i="4"/>
  <c r="Y372" i="4"/>
  <c r="Y380" i="4"/>
  <c r="Y388" i="4"/>
  <c r="Y396" i="4"/>
  <c r="E677" i="4"/>
  <c r="F24" i="3"/>
  <c r="E683" i="4"/>
  <c r="P675" i="4"/>
  <c r="P851" i="4" s="1"/>
  <c r="P146" i="2" s="1"/>
  <c r="O24" i="3"/>
  <c r="E680" i="4"/>
  <c r="Y151" i="4"/>
  <c r="Y163" i="4"/>
  <c r="Y175" i="4"/>
  <c r="Y183" i="4"/>
  <c r="Y281" i="4"/>
  <c r="Y312" i="4"/>
  <c r="Y322" i="4"/>
  <c r="Y334" i="4"/>
  <c r="Y344" i="4"/>
  <c r="Y404" i="4"/>
  <c r="Y289" i="4"/>
  <c r="Y412" i="4"/>
  <c r="Y477" i="4"/>
  <c r="Y499" i="4"/>
  <c r="Y514" i="4"/>
  <c r="Y526" i="4"/>
  <c r="Y538" i="4"/>
  <c r="Y550" i="4"/>
  <c r="Y563" i="4"/>
  <c r="Y577" i="4"/>
  <c r="Y589" i="4"/>
  <c r="Y601" i="4"/>
  <c r="Y613" i="4"/>
  <c r="T24" i="3"/>
  <c r="G114" i="4"/>
  <c r="K471" i="4"/>
  <c r="K844" i="4" s="1"/>
  <c r="K141" i="2" s="1"/>
  <c r="K459" i="4"/>
  <c r="K832" i="4" s="1"/>
  <c r="K129" i="2" s="1"/>
  <c r="K447" i="4"/>
  <c r="K820" i="4" s="1"/>
  <c r="K117" i="2" s="1"/>
  <c r="K435" i="4"/>
  <c r="K808" i="4" s="1"/>
  <c r="K105" i="2" s="1"/>
  <c r="K78" i="4"/>
  <c r="K70" i="4"/>
  <c r="K755" i="4" s="1"/>
  <c r="K68" i="2" s="1"/>
  <c r="K62" i="4"/>
  <c r="K747" i="4" s="1"/>
  <c r="K60" i="2" s="1"/>
  <c r="K54" i="4"/>
  <c r="K739" i="4" s="1"/>
  <c r="K52" i="2" s="1"/>
  <c r="K46" i="4"/>
  <c r="K731" i="4" s="1"/>
  <c r="K44" i="2" s="1"/>
  <c r="K38" i="4"/>
  <c r="K723" i="4" s="1"/>
  <c r="K36" i="2" s="1"/>
  <c r="Y177" i="4"/>
  <c r="P678" i="4"/>
  <c r="P860" i="4" s="1"/>
  <c r="P155" i="2" s="1"/>
  <c r="U678" i="4"/>
  <c r="U860" i="4" s="1"/>
  <c r="U155" i="2" s="1"/>
  <c r="K28" i="4"/>
  <c r="K713" i="4" s="1"/>
  <c r="K26" i="2" s="1"/>
  <c r="K36" i="4"/>
  <c r="K721" i="4" s="1"/>
  <c r="K34" i="2" s="1"/>
  <c r="G108" i="4"/>
  <c r="Y432" i="4"/>
  <c r="Y444" i="4"/>
  <c r="Y456" i="4"/>
  <c r="Y468" i="4"/>
  <c r="F678" i="4"/>
  <c r="U675" i="4"/>
  <c r="U851" i="4" s="1"/>
  <c r="U146" i="2" s="1"/>
  <c r="K32" i="4"/>
  <c r="K717" i="4" s="1"/>
  <c r="K30" i="2" s="1"/>
  <c r="F684" i="4"/>
  <c r="F887" i="4" s="1"/>
  <c r="F182" i="2" s="1"/>
  <c r="P684" i="4"/>
  <c r="P887" i="4" s="1"/>
  <c r="P182" i="2" s="1"/>
  <c r="U684" i="4"/>
  <c r="U887" i="4" s="1"/>
  <c r="U182" i="2" s="1"/>
  <c r="F681" i="4"/>
  <c r="P681" i="4"/>
  <c r="P875" i="4" s="1"/>
  <c r="P170" i="2" s="1"/>
  <c r="U681" i="4"/>
  <c r="U875" i="4" s="1"/>
  <c r="U170" i="2" s="1"/>
  <c r="L680" i="4"/>
  <c r="L674" i="4"/>
  <c r="L850" i="4" s="1"/>
  <c r="L145" i="2" s="1"/>
  <c r="K29" i="4"/>
  <c r="K714" i="4" s="1"/>
  <c r="K27" i="2" s="1"/>
  <c r="K33" i="4"/>
  <c r="K718" i="4" s="1"/>
  <c r="K31" i="2" s="1"/>
  <c r="K37" i="4"/>
  <c r="K722" i="4" s="1"/>
  <c r="K35" i="2" s="1"/>
  <c r="K41" i="4"/>
  <c r="K726" i="4" s="1"/>
  <c r="K39" i="2" s="1"/>
  <c r="K45" i="4"/>
  <c r="K730" i="4" s="1"/>
  <c r="K43" i="2" s="1"/>
  <c r="K49" i="4"/>
  <c r="K734" i="4" s="1"/>
  <c r="K47" i="2" s="1"/>
  <c r="K53" i="4"/>
  <c r="K738" i="4" s="1"/>
  <c r="K51" i="2" s="1"/>
  <c r="K57" i="4"/>
  <c r="K742" i="4" s="1"/>
  <c r="K55" i="2" s="1"/>
  <c r="K61" i="4"/>
  <c r="K746" i="4" s="1"/>
  <c r="K59" i="2" s="1"/>
  <c r="K65" i="4"/>
  <c r="K750" i="4" s="1"/>
  <c r="K63" i="2" s="1"/>
  <c r="K69" i="4"/>
  <c r="K754" i="4" s="1"/>
  <c r="K67" i="2" s="1"/>
  <c r="K73" i="4"/>
  <c r="K758" i="4" s="1"/>
  <c r="K71" i="2" s="1"/>
  <c r="K77" i="4"/>
  <c r="K81" i="4"/>
  <c r="K767" i="4" s="1"/>
  <c r="K80" i="2" s="1"/>
  <c r="K85" i="4"/>
  <c r="K771" i="4" s="1"/>
  <c r="K84" i="2" s="1"/>
  <c r="K89" i="4"/>
  <c r="K775" i="4" s="1"/>
  <c r="K88" i="2" s="1"/>
  <c r="G123" i="4"/>
  <c r="K465" i="4"/>
  <c r="K838" i="4" s="1"/>
  <c r="K135" i="2" s="1"/>
  <c r="K453" i="4"/>
  <c r="K826" i="4" s="1"/>
  <c r="K123" i="2" s="1"/>
  <c r="K441" i="4"/>
  <c r="K814" i="4" s="1"/>
  <c r="K111" i="2" s="1"/>
  <c r="K429" i="4"/>
  <c r="K802" i="4" s="1"/>
  <c r="K99" i="2" s="1"/>
  <c r="K177" i="4"/>
  <c r="K764" i="4" s="1"/>
  <c r="K77" i="2" s="1"/>
  <c r="K82" i="4"/>
  <c r="K768" i="4" s="1"/>
  <c r="K81" i="2" s="1"/>
  <c r="K74" i="4"/>
  <c r="K759" i="4" s="1"/>
  <c r="K72" i="2" s="1"/>
  <c r="K66" i="4"/>
  <c r="K751" i="4" s="1"/>
  <c r="K64" i="2" s="1"/>
  <c r="K58" i="4"/>
  <c r="K743" i="4" s="1"/>
  <c r="K56" i="2" s="1"/>
  <c r="K50" i="4"/>
  <c r="K735" i="4" s="1"/>
  <c r="K48" i="2" s="1"/>
  <c r="K42" i="4"/>
  <c r="K727" i="4" s="1"/>
  <c r="K40" i="2" s="1"/>
  <c r="Y37" i="4"/>
  <c r="Y41" i="4"/>
  <c r="Y45" i="4"/>
  <c r="Y49" i="4"/>
  <c r="Y53" i="4"/>
  <c r="Y738" i="4" s="1"/>
  <c r="Y51" i="2" s="1"/>
  <c r="Y57" i="4"/>
  <c r="Y61" i="4"/>
  <c r="Y65" i="4"/>
  <c r="Y69" i="4"/>
  <c r="Y73" i="4"/>
  <c r="Y77" i="4"/>
  <c r="Y81" i="4"/>
  <c r="Y85" i="4"/>
  <c r="Y771" i="4" s="1"/>
  <c r="Y84" i="2" s="1"/>
  <c r="Y435" i="4"/>
  <c r="Y447" i="4"/>
  <c r="Y459" i="4"/>
  <c r="Y471" i="4"/>
  <c r="Y844" i="4" s="1"/>
  <c r="Y141" i="2" s="1"/>
  <c r="K468" i="4"/>
  <c r="K841" i="4" s="1"/>
  <c r="K138" i="2" s="1"/>
  <c r="K456" i="4"/>
  <c r="K829" i="4" s="1"/>
  <c r="K126" i="2" s="1"/>
  <c r="K444" i="4"/>
  <c r="K817" i="4" s="1"/>
  <c r="K114" i="2" s="1"/>
  <c r="K432" i="4"/>
  <c r="K805" i="4" s="1"/>
  <c r="K102" i="2" s="1"/>
  <c r="Y38" i="4"/>
  <c r="Y723" i="4" s="1"/>
  <c r="Y36" i="2" s="1"/>
  <c r="Y42" i="4"/>
  <c r="Y46" i="4"/>
  <c r="Y50" i="4"/>
  <c r="Y54" i="4"/>
  <c r="Y58" i="4"/>
  <c r="Y62" i="4"/>
  <c r="Y66" i="4"/>
  <c r="Y70" i="4"/>
  <c r="Y74" i="4"/>
  <c r="Y78" i="4"/>
  <c r="Y82" i="4"/>
  <c r="Y86" i="4"/>
  <c r="Y29" i="4"/>
  <c r="Y89" i="4"/>
  <c r="Y429" i="4"/>
  <c r="Y441" i="4"/>
  <c r="Y453" i="4"/>
  <c r="Y465" i="4"/>
  <c r="Y838" i="4" s="1"/>
  <c r="Y135" i="2" s="1"/>
  <c r="Y36" i="4"/>
  <c r="Y721" i="4" s="1"/>
  <c r="Y34" i="2" s="1"/>
  <c r="Y426" i="4"/>
  <c r="Y438" i="4"/>
  <c r="Y450" i="4"/>
  <c r="Y462" i="4"/>
  <c r="Y679" i="4"/>
  <c r="Y861" i="4" s="1"/>
  <c r="Y156" i="2" s="1"/>
  <c r="Y682" i="4"/>
  <c r="Y876" i="4" s="1"/>
  <c r="Y171" i="2" s="1"/>
  <c r="Y33" i="4"/>
  <c r="Y32" i="4"/>
  <c r="Q680" i="4"/>
  <c r="Q677" i="4"/>
  <c r="Y28" i="4"/>
  <c r="Y347" i="4"/>
  <c r="Y820" i="4" l="1"/>
  <c r="Y117" i="2" s="1"/>
  <c r="Y817" i="4"/>
  <c r="Y114" i="2" s="1"/>
  <c r="Y799" i="4"/>
  <c r="Y96" i="2" s="1"/>
  <c r="Y814" i="4"/>
  <c r="Y111" i="2" s="1"/>
  <c r="Y772" i="4"/>
  <c r="Y85" i="2" s="1"/>
  <c r="Y758" i="4"/>
  <c r="Y71" i="2" s="1"/>
  <c r="Y742" i="4"/>
  <c r="Y55" i="2" s="1"/>
  <c r="Y726" i="4"/>
  <c r="Y39" i="2" s="1"/>
  <c r="Y755" i="4"/>
  <c r="Y68" i="2" s="1"/>
  <c r="Y775" i="4"/>
  <c r="Y88" i="2" s="1"/>
  <c r="Y832" i="4"/>
  <c r="Y129" i="2" s="1"/>
  <c r="Y764" i="4"/>
  <c r="Y77" i="2" s="1"/>
  <c r="U674" i="4"/>
  <c r="U850" i="4" s="1"/>
  <c r="U145" i="2" s="1"/>
  <c r="Y826" i="4"/>
  <c r="Y123" i="2" s="1"/>
  <c r="O673" i="4"/>
  <c r="O672" i="4" s="1"/>
  <c r="O671" i="4" s="1"/>
  <c r="O670" i="4" s="1"/>
  <c r="O669" i="4" s="1"/>
  <c r="O617" i="4" s="1"/>
  <c r="D144" i="2"/>
  <c r="Y739" i="4"/>
  <c r="Y52" i="2" s="1"/>
  <c r="Y808" i="4"/>
  <c r="Y105" i="2" s="1"/>
  <c r="Y805" i="4"/>
  <c r="Y102" i="2" s="1"/>
  <c r="P677" i="4"/>
  <c r="P859" i="4" s="1"/>
  <c r="P154" i="2" s="1"/>
  <c r="N673" i="4"/>
  <c r="N672" i="4" s="1"/>
  <c r="N671" i="4" s="1"/>
  <c r="N670" i="4" s="1"/>
  <c r="N669" i="4" s="1"/>
  <c r="N617" i="4" s="1"/>
  <c r="J673" i="4"/>
  <c r="J672" i="4" s="1"/>
  <c r="J671" i="4" s="1"/>
  <c r="J670" i="4" s="1"/>
  <c r="J669" i="4" s="1"/>
  <c r="J617" i="4" s="1"/>
  <c r="Y751" i="4"/>
  <c r="Y64" i="2" s="1"/>
  <c r="Y735" i="4"/>
  <c r="Y48" i="2" s="1"/>
  <c r="U683" i="4"/>
  <c r="U886" i="4" s="1"/>
  <c r="U181" i="2" s="1"/>
  <c r="K684" i="4"/>
  <c r="K887" i="4" s="1"/>
  <c r="K182" i="2" s="1"/>
  <c r="Y717" i="4"/>
  <c r="Y30" i="2" s="1"/>
  <c r="R673" i="4"/>
  <c r="R672" i="4" s="1"/>
  <c r="R671" i="4" s="1"/>
  <c r="R670" i="4" s="1"/>
  <c r="R669" i="4" s="1"/>
  <c r="R617" i="4" s="1"/>
  <c r="Y768" i="4"/>
  <c r="Y81" i="2" s="1"/>
  <c r="Y718" i="4"/>
  <c r="Y31" i="2" s="1"/>
  <c r="Y747" i="4"/>
  <c r="Y60" i="2" s="1"/>
  <c r="Y829" i="4"/>
  <c r="Y126" i="2" s="1"/>
  <c r="X673" i="4"/>
  <c r="X672" i="4" s="1"/>
  <c r="X671" i="4" s="1"/>
  <c r="X670" i="4" s="1"/>
  <c r="X669" i="4" s="1"/>
  <c r="T673" i="4"/>
  <c r="T672" i="4" s="1"/>
  <c r="T671" i="4" s="1"/>
  <c r="T670" i="4" s="1"/>
  <c r="T669" i="4" s="1"/>
  <c r="T617" i="4" s="1"/>
  <c r="X144" i="2"/>
  <c r="X143" i="2" s="1"/>
  <c r="X142" i="2" s="1"/>
  <c r="U680" i="4"/>
  <c r="Q874" i="4"/>
  <c r="Q169" i="2" s="1"/>
  <c r="Y835" i="4"/>
  <c r="Y132" i="2" s="1"/>
  <c r="Y802" i="4"/>
  <c r="Y99" i="2" s="1"/>
  <c r="Y754" i="4"/>
  <c r="Y67" i="2" s="1"/>
  <c r="Y722" i="4"/>
  <c r="Y35" i="2" s="1"/>
  <c r="K762" i="4"/>
  <c r="K75" i="2" s="1"/>
  <c r="Y841" i="4"/>
  <c r="Y138" i="2" s="1"/>
  <c r="K763" i="4"/>
  <c r="K76" i="2" s="1"/>
  <c r="P683" i="4"/>
  <c r="P886" i="4" s="1"/>
  <c r="P181" i="2" s="1"/>
  <c r="G683" i="4"/>
  <c r="G886" i="4" s="1"/>
  <c r="G181" i="2" s="1"/>
  <c r="E886" i="4"/>
  <c r="E181" i="2" s="1"/>
  <c r="Y776" i="4"/>
  <c r="Y89" i="2" s="1"/>
  <c r="D673" i="4"/>
  <c r="D672" i="4" s="1"/>
  <c r="D671" i="4" s="1"/>
  <c r="D670" i="4" s="1"/>
  <c r="D669" i="4" s="1"/>
  <c r="D617" i="4" s="1"/>
  <c r="I673" i="4"/>
  <c r="I672" i="4" s="1"/>
  <c r="I671" i="4" s="1"/>
  <c r="I670" i="4" s="1"/>
  <c r="I669" i="4" s="1"/>
  <c r="I617" i="4" s="1"/>
  <c r="T144" i="2"/>
  <c r="J144" i="2"/>
  <c r="S144" i="2"/>
  <c r="I144" i="2"/>
  <c r="M144" i="2"/>
  <c r="Y713" i="4"/>
  <c r="Y26" i="2" s="1"/>
  <c r="Y823" i="4"/>
  <c r="Y120" i="2" s="1"/>
  <c r="Y763" i="4"/>
  <c r="Y76" i="2" s="1"/>
  <c r="Y731" i="4"/>
  <c r="Y44" i="2" s="1"/>
  <c r="Y767" i="4"/>
  <c r="Y80" i="2" s="1"/>
  <c r="Y750" i="4"/>
  <c r="Y63" i="2" s="1"/>
  <c r="Y734" i="4"/>
  <c r="Y47" i="2" s="1"/>
  <c r="G674" i="4"/>
  <c r="E850" i="4"/>
  <c r="E145" i="2" s="1"/>
  <c r="Q673" i="4"/>
  <c r="Q859" i="4"/>
  <c r="Q154" i="2" s="1"/>
  <c r="Q144" i="2" s="1"/>
  <c r="Y811" i="4"/>
  <c r="Y108" i="2" s="1"/>
  <c r="Y714" i="4"/>
  <c r="Y27" i="2" s="1"/>
  <c r="Y759" i="4"/>
  <c r="Y72" i="2" s="1"/>
  <c r="Y743" i="4"/>
  <c r="Y56" i="2" s="1"/>
  <c r="Y727" i="4"/>
  <c r="Y40" i="2" s="1"/>
  <c r="Y762" i="4"/>
  <c r="Y75" i="2" s="1"/>
  <c r="Y746" i="4"/>
  <c r="Y59" i="2" s="1"/>
  <c r="Y730" i="4"/>
  <c r="Y43" i="2" s="1"/>
  <c r="P680" i="4"/>
  <c r="P874" i="4" s="1"/>
  <c r="P169" i="2" s="1"/>
  <c r="L874" i="4"/>
  <c r="L169" i="2" s="1"/>
  <c r="L144" i="2" s="1"/>
  <c r="G680" i="4"/>
  <c r="E874" i="4"/>
  <c r="E169" i="2" s="1"/>
  <c r="G677" i="4"/>
  <c r="E859" i="4"/>
  <c r="E154" i="2" s="1"/>
  <c r="M673" i="4"/>
  <c r="M672" i="4" s="1"/>
  <c r="M671" i="4" s="1"/>
  <c r="M670" i="4" s="1"/>
  <c r="M669" i="4" s="1"/>
  <c r="M617" i="4" s="1"/>
  <c r="S673" i="4"/>
  <c r="S672" i="4" s="1"/>
  <c r="S671" i="4" s="1"/>
  <c r="S670" i="4" s="1"/>
  <c r="S669" i="4" s="1"/>
  <c r="S617" i="4" s="1"/>
  <c r="O144" i="2"/>
  <c r="N144" i="2"/>
  <c r="R144" i="2"/>
  <c r="K693" i="4"/>
  <c r="K691" i="4"/>
  <c r="Y693" i="4"/>
  <c r="Y691" i="4"/>
  <c r="L673" i="4"/>
  <c r="K681" i="4"/>
  <c r="H690" i="4"/>
  <c r="Y690" i="4"/>
  <c r="K683" i="4"/>
  <c r="K886" i="4" s="1"/>
  <c r="K181" i="2" s="1"/>
  <c r="E673" i="4"/>
  <c r="G673" i="4" s="1"/>
  <c r="K682" i="4"/>
  <c r="K679" i="4"/>
  <c r="G87" i="3"/>
  <c r="G86" i="3" s="1"/>
  <c r="G30" i="1" s="1"/>
  <c r="K676" i="4"/>
  <c r="X87" i="3"/>
  <c r="X86" i="3" s="1"/>
  <c r="X30" i="1" s="1"/>
  <c r="W685" i="4"/>
  <c r="V685" i="4"/>
  <c r="V888" i="4" s="1"/>
  <c r="V183" i="2" s="1"/>
  <c r="X29" i="3"/>
  <c r="W684" i="4"/>
  <c r="W887" i="4" s="1"/>
  <c r="W182" i="2" s="1"/>
  <c r="G107" i="4"/>
  <c r="G106" i="4" s="1"/>
  <c r="Y675" i="4"/>
  <c r="Y851" i="4" s="1"/>
  <c r="Y146" i="2" s="1"/>
  <c r="Y678" i="4"/>
  <c r="Y860" i="4" s="1"/>
  <c r="Y155" i="2" s="1"/>
  <c r="J24" i="3"/>
  <c r="K680" i="4"/>
  <c r="X24" i="3"/>
  <c r="F677" i="4"/>
  <c r="Y683" i="4"/>
  <c r="Y886" i="4" s="1"/>
  <c r="Y181" i="2" s="1"/>
  <c r="Y681" i="4"/>
  <c r="Y875" i="4" s="1"/>
  <c r="Y170" i="2" s="1"/>
  <c r="Y684" i="4"/>
  <c r="Y887" i="4" s="1"/>
  <c r="Y182" i="2" s="1"/>
  <c r="V684" i="4"/>
  <c r="V887" i="4" s="1"/>
  <c r="V182" i="2" s="1"/>
  <c r="F683" i="4"/>
  <c r="F886" i="4" s="1"/>
  <c r="F181" i="2" s="1"/>
  <c r="P674" i="4"/>
  <c r="F680" i="4"/>
  <c r="U677" i="4"/>
  <c r="E616" i="4"/>
  <c r="F616" i="4" s="1"/>
  <c r="V616" i="4" s="1"/>
  <c r="E615" i="4"/>
  <c r="E614" i="4"/>
  <c r="E613" i="4"/>
  <c r="F613" i="4" s="1"/>
  <c r="V613" i="4" s="1"/>
  <c r="E612" i="4"/>
  <c r="E611" i="4"/>
  <c r="E610" i="4"/>
  <c r="F610" i="4" s="1"/>
  <c r="V610" i="4" s="1"/>
  <c r="E609" i="4"/>
  <c r="E608" i="4"/>
  <c r="E607" i="4"/>
  <c r="F607" i="4" s="1"/>
  <c r="V607" i="4" s="1"/>
  <c r="E606" i="4"/>
  <c r="E605" i="4"/>
  <c r="E604" i="4"/>
  <c r="F604" i="4" s="1"/>
  <c r="V604" i="4" s="1"/>
  <c r="E603" i="4"/>
  <c r="E602" i="4"/>
  <c r="E601" i="4"/>
  <c r="F601" i="4" s="1"/>
  <c r="V601" i="4" s="1"/>
  <c r="E600" i="4"/>
  <c r="E599" i="4"/>
  <c r="E598" i="4"/>
  <c r="F598" i="4" s="1"/>
  <c r="V598" i="4" s="1"/>
  <c r="E597" i="4"/>
  <c r="E596" i="4"/>
  <c r="E595" i="4"/>
  <c r="F595" i="4" s="1"/>
  <c r="V595" i="4" s="1"/>
  <c r="E594" i="4"/>
  <c r="E593" i="4"/>
  <c r="E592" i="4"/>
  <c r="F592" i="4" s="1"/>
  <c r="V592" i="4" s="1"/>
  <c r="E591" i="4"/>
  <c r="E590" i="4"/>
  <c r="E589" i="4"/>
  <c r="F589" i="4" s="1"/>
  <c r="V589" i="4" s="1"/>
  <c r="E588" i="4"/>
  <c r="E587" i="4"/>
  <c r="E586" i="4"/>
  <c r="F586" i="4" s="1"/>
  <c r="V586" i="4" s="1"/>
  <c r="E585" i="4"/>
  <c r="E584" i="4"/>
  <c r="E583" i="4"/>
  <c r="F583" i="4" s="1"/>
  <c r="E582" i="4"/>
  <c r="E581" i="4"/>
  <c r="E580" i="4"/>
  <c r="F580" i="4" s="1"/>
  <c r="V580" i="4" s="1"/>
  <c r="E579" i="4"/>
  <c r="E578" i="4"/>
  <c r="E577" i="4"/>
  <c r="F577" i="4" s="1"/>
  <c r="V577" i="4" s="1"/>
  <c r="E576" i="4"/>
  <c r="E575" i="4"/>
  <c r="E574" i="4"/>
  <c r="E573" i="4"/>
  <c r="E572" i="4"/>
  <c r="E571" i="4"/>
  <c r="F571" i="4" s="1"/>
  <c r="V571" i="4" s="1"/>
  <c r="E570" i="4"/>
  <c r="E569" i="4"/>
  <c r="E564" i="4"/>
  <c r="E563" i="4"/>
  <c r="F563" i="4" s="1"/>
  <c r="V563" i="4" s="1"/>
  <c r="E562" i="4"/>
  <c r="E561" i="4"/>
  <c r="E560" i="4"/>
  <c r="F560" i="4" s="1"/>
  <c r="E559" i="4"/>
  <c r="E558" i="4"/>
  <c r="E553" i="4"/>
  <c r="F553" i="4" s="1"/>
  <c r="E552" i="4"/>
  <c r="E551" i="4"/>
  <c r="E550" i="4"/>
  <c r="F550" i="4" s="1"/>
  <c r="V550" i="4" s="1"/>
  <c r="E549" i="4"/>
  <c r="E548" i="4"/>
  <c r="E547" i="4"/>
  <c r="F547" i="4" s="1"/>
  <c r="V547" i="4" s="1"/>
  <c r="E546" i="4"/>
  <c r="E545" i="4"/>
  <c r="E544" i="4"/>
  <c r="F544" i="4" s="1"/>
  <c r="V544" i="4" s="1"/>
  <c r="E543" i="4"/>
  <c r="E542" i="4"/>
  <c r="E541" i="4"/>
  <c r="F541" i="4" s="1"/>
  <c r="V541" i="4" s="1"/>
  <c r="E540" i="4"/>
  <c r="E539" i="4"/>
  <c r="E538" i="4"/>
  <c r="E537" i="4"/>
  <c r="E536" i="4"/>
  <c r="E535" i="4"/>
  <c r="F535" i="4" s="1"/>
  <c r="V535" i="4" s="1"/>
  <c r="E534" i="4"/>
  <c r="E533" i="4"/>
  <c r="E532" i="4"/>
  <c r="F532" i="4" s="1"/>
  <c r="V532" i="4" s="1"/>
  <c r="E531" i="4"/>
  <c r="E530" i="4"/>
  <c r="E529" i="4"/>
  <c r="F529" i="4" s="1"/>
  <c r="V529" i="4" s="1"/>
  <c r="E528" i="4"/>
  <c r="E527" i="4"/>
  <c r="E526" i="4"/>
  <c r="E525" i="4"/>
  <c r="E524" i="4"/>
  <c r="E523" i="4"/>
  <c r="F523" i="4" s="1"/>
  <c r="V523" i="4" s="1"/>
  <c r="E522" i="4"/>
  <c r="E521" i="4"/>
  <c r="E520" i="4"/>
  <c r="F520" i="4" s="1"/>
  <c r="V520" i="4" s="1"/>
  <c r="E519" i="4"/>
  <c r="E518" i="4"/>
  <c r="E517" i="4"/>
  <c r="F517" i="4" s="1"/>
  <c r="V517" i="4" s="1"/>
  <c r="E516" i="4"/>
  <c r="E515" i="4"/>
  <c r="E514" i="4"/>
  <c r="F514" i="4" s="1"/>
  <c r="V514" i="4" s="1"/>
  <c r="E513" i="4"/>
  <c r="E512" i="4"/>
  <c r="E511" i="4"/>
  <c r="F511" i="4" s="1"/>
  <c r="V511" i="4" s="1"/>
  <c r="E510" i="4"/>
  <c r="E509" i="4"/>
  <c r="E508" i="4"/>
  <c r="F508" i="4" s="1"/>
  <c r="V508" i="4" s="1"/>
  <c r="E507" i="4"/>
  <c r="E506" i="4"/>
  <c r="E499" i="4"/>
  <c r="E498" i="4"/>
  <c r="E497" i="4"/>
  <c r="E493" i="4"/>
  <c r="F493" i="4" s="1"/>
  <c r="E492" i="4"/>
  <c r="E491" i="4"/>
  <c r="E487" i="4"/>
  <c r="E486" i="4"/>
  <c r="E485" i="4"/>
  <c r="E484" i="4"/>
  <c r="F484" i="4" s="1"/>
  <c r="V484" i="4" s="1"/>
  <c r="E483" i="4"/>
  <c r="E482" i="4"/>
  <c r="E477" i="4"/>
  <c r="D65" i="3" s="1"/>
  <c r="D64" i="3" s="1"/>
  <c r="E476" i="4"/>
  <c r="E475" i="4"/>
  <c r="E471" i="4"/>
  <c r="E468" i="4"/>
  <c r="E465" i="4"/>
  <c r="E462" i="4"/>
  <c r="E459" i="4"/>
  <c r="E456" i="4"/>
  <c r="E453" i="4"/>
  <c r="E450" i="4"/>
  <c r="E447" i="4"/>
  <c r="E444" i="4"/>
  <c r="E441" i="4"/>
  <c r="E438" i="4"/>
  <c r="E435" i="4"/>
  <c r="E432" i="4"/>
  <c r="E429" i="4"/>
  <c r="E426" i="4"/>
  <c r="E417" i="4"/>
  <c r="F417" i="4" s="1"/>
  <c r="V417" i="4" s="1"/>
  <c r="E416" i="4"/>
  <c r="F416" i="4" s="1"/>
  <c r="V416" i="4" s="1"/>
  <c r="E413" i="4"/>
  <c r="F413" i="4" s="1"/>
  <c r="V413" i="4" s="1"/>
  <c r="E412" i="4"/>
  <c r="F412" i="4" s="1"/>
  <c r="E409" i="4"/>
  <c r="F409" i="4" s="1"/>
  <c r="V409" i="4" s="1"/>
  <c r="E408" i="4"/>
  <c r="F408" i="4" s="1"/>
  <c r="V408" i="4" s="1"/>
  <c r="E405" i="4"/>
  <c r="F405" i="4" s="1"/>
  <c r="V405" i="4" s="1"/>
  <c r="U58" i="3" s="1"/>
  <c r="E404" i="4"/>
  <c r="F404" i="4" s="1"/>
  <c r="V404" i="4" s="1"/>
  <c r="E403" i="4"/>
  <c r="F403" i="4" s="1"/>
  <c r="E400" i="4"/>
  <c r="F400" i="4" s="1"/>
  <c r="V400" i="4" s="1"/>
  <c r="E399" i="4"/>
  <c r="F399" i="4" s="1"/>
  <c r="E396" i="4"/>
  <c r="F396" i="4" s="1"/>
  <c r="V396" i="4" s="1"/>
  <c r="E395" i="4"/>
  <c r="F395" i="4" s="1"/>
  <c r="V395" i="4" s="1"/>
  <c r="E392" i="4"/>
  <c r="F392" i="4" s="1"/>
  <c r="V392" i="4" s="1"/>
  <c r="E391" i="4"/>
  <c r="F391" i="4" s="1"/>
  <c r="E388" i="4"/>
  <c r="F388" i="4" s="1"/>
  <c r="V388" i="4" s="1"/>
  <c r="E387" i="4"/>
  <c r="E384" i="4"/>
  <c r="F384" i="4" s="1"/>
  <c r="V384" i="4" s="1"/>
  <c r="E383" i="4"/>
  <c r="F383" i="4" s="1"/>
  <c r="E380" i="4"/>
  <c r="F380" i="4" s="1"/>
  <c r="V380" i="4" s="1"/>
  <c r="E379" i="4"/>
  <c r="E376" i="4"/>
  <c r="F376" i="4" s="1"/>
  <c r="V376" i="4" s="1"/>
  <c r="E375" i="4"/>
  <c r="E372" i="4"/>
  <c r="F372" i="4" s="1"/>
  <c r="V372" i="4" s="1"/>
  <c r="E371" i="4"/>
  <c r="F371" i="4" s="1"/>
  <c r="E368" i="4"/>
  <c r="F368" i="4" s="1"/>
  <c r="V368" i="4" s="1"/>
  <c r="E367" i="4"/>
  <c r="F367" i="4" s="1"/>
  <c r="E364" i="4"/>
  <c r="F364" i="4" s="1"/>
  <c r="V364" i="4" s="1"/>
  <c r="E363" i="4"/>
  <c r="F363" i="4" s="1"/>
  <c r="V363" i="4" s="1"/>
  <c r="E360" i="4"/>
  <c r="F360" i="4" s="1"/>
  <c r="V360" i="4" s="1"/>
  <c r="E359" i="4"/>
  <c r="F359" i="4" s="1"/>
  <c r="V359" i="4" s="1"/>
  <c r="E356" i="4"/>
  <c r="F356" i="4" s="1"/>
  <c r="V356" i="4" s="1"/>
  <c r="E355" i="4"/>
  <c r="E347" i="4"/>
  <c r="F347" i="4" s="1"/>
  <c r="V347" i="4" s="1"/>
  <c r="E344" i="4"/>
  <c r="F344" i="4" s="1"/>
  <c r="V344" i="4" s="1"/>
  <c r="E341" i="4"/>
  <c r="F341" i="4" s="1"/>
  <c r="V341" i="4" s="1"/>
  <c r="E338" i="4"/>
  <c r="F338" i="4" s="1"/>
  <c r="V338" i="4" s="1"/>
  <c r="E337" i="4"/>
  <c r="F337" i="4" s="1"/>
  <c r="V337" i="4" s="1"/>
  <c r="E334" i="4"/>
  <c r="F334" i="4" s="1"/>
  <c r="V334" i="4" s="1"/>
  <c r="E331" i="4"/>
  <c r="F331" i="4" s="1"/>
  <c r="V331" i="4" s="1"/>
  <c r="E328" i="4"/>
  <c r="F328" i="4" s="1"/>
  <c r="V328" i="4" s="1"/>
  <c r="E325" i="4"/>
  <c r="F325" i="4" s="1"/>
  <c r="V325" i="4" s="1"/>
  <c r="E322" i="4"/>
  <c r="F322" i="4" s="1"/>
  <c r="V322" i="4" s="1"/>
  <c r="E319" i="4"/>
  <c r="F319" i="4" s="1"/>
  <c r="V319" i="4" s="1"/>
  <c r="E316" i="4"/>
  <c r="F316" i="4" s="1"/>
  <c r="V316" i="4" s="1"/>
  <c r="E315" i="4"/>
  <c r="E314" i="4"/>
  <c r="E313" i="4"/>
  <c r="F313" i="4" s="1"/>
  <c r="V313" i="4" s="1"/>
  <c r="E312" i="4"/>
  <c r="E310" i="4"/>
  <c r="E309" i="4"/>
  <c r="F309" i="4" s="1"/>
  <c r="V309" i="4" s="1"/>
  <c r="E306" i="4"/>
  <c r="F306" i="4" s="1"/>
  <c r="V306" i="4" s="1"/>
  <c r="E303" i="4"/>
  <c r="F303" i="4" s="1"/>
  <c r="V303" i="4" s="1"/>
  <c r="E300" i="4"/>
  <c r="F300" i="4" s="1"/>
  <c r="V300" i="4" s="1"/>
  <c r="E293" i="4"/>
  <c r="E292" i="4"/>
  <c r="F292" i="4" s="1"/>
  <c r="V292" i="4" s="1"/>
  <c r="E289" i="4"/>
  <c r="F289" i="4" s="1"/>
  <c r="V289" i="4" s="1"/>
  <c r="E288" i="4"/>
  <c r="F288" i="4" s="1"/>
  <c r="V288" i="4" s="1"/>
  <c r="E285" i="4"/>
  <c r="F285" i="4" s="1"/>
  <c r="V285" i="4" s="1"/>
  <c r="E284" i="4"/>
  <c r="E281" i="4"/>
  <c r="F281" i="4" s="1"/>
  <c r="V281" i="4" s="1"/>
  <c r="E280" i="4"/>
  <c r="F280" i="4" s="1"/>
  <c r="V280" i="4" s="1"/>
  <c r="E277" i="4"/>
  <c r="F277" i="4" s="1"/>
  <c r="V277" i="4" s="1"/>
  <c r="E276" i="4"/>
  <c r="E273" i="4"/>
  <c r="F273" i="4" s="1"/>
  <c r="V273" i="4" s="1"/>
  <c r="E272" i="4"/>
  <c r="F272" i="4" s="1"/>
  <c r="V272" i="4" s="1"/>
  <c r="E269" i="4"/>
  <c r="F269" i="4" s="1"/>
  <c r="V269" i="4" s="1"/>
  <c r="E268" i="4"/>
  <c r="E265" i="4"/>
  <c r="F265" i="4" s="1"/>
  <c r="V265" i="4" s="1"/>
  <c r="E264" i="4"/>
  <c r="F264" i="4" s="1"/>
  <c r="V264" i="4" s="1"/>
  <c r="E261" i="4"/>
  <c r="F261" i="4" s="1"/>
  <c r="V261" i="4" s="1"/>
  <c r="E260" i="4"/>
  <c r="E257" i="4"/>
  <c r="F257" i="4" s="1"/>
  <c r="V257" i="4" s="1"/>
  <c r="E256" i="4"/>
  <c r="F256" i="4" s="1"/>
  <c r="V256" i="4" s="1"/>
  <c r="E253" i="4"/>
  <c r="F253" i="4" s="1"/>
  <c r="V253" i="4" s="1"/>
  <c r="E252" i="4"/>
  <c r="E249" i="4"/>
  <c r="F249" i="4" s="1"/>
  <c r="V249" i="4" s="1"/>
  <c r="E248" i="4"/>
  <c r="F248" i="4" s="1"/>
  <c r="V248" i="4" s="1"/>
  <c r="E245" i="4"/>
  <c r="F245" i="4" s="1"/>
  <c r="V245" i="4" s="1"/>
  <c r="E244" i="4"/>
  <c r="E241" i="4"/>
  <c r="E240" i="4"/>
  <c r="F240" i="4" s="1"/>
  <c r="V240" i="4" s="1"/>
  <c r="E237" i="4"/>
  <c r="F237" i="4" s="1"/>
  <c r="V237" i="4" s="1"/>
  <c r="E236" i="4"/>
  <c r="E233" i="4"/>
  <c r="E232" i="4"/>
  <c r="F232" i="4" s="1"/>
  <c r="E219" i="4"/>
  <c r="E218" i="4"/>
  <c r="D41" i="3" s="1"/>
  <c r="E193" i="4"/>
  <c r="D39" i="3" s="1"/>
  <c r="E192" i="4"/>
  <c r="E186" i="4"/>
  <c r="F186" i="4" s="1"/>
  <c r="V186" i="4" s="1"/>
  <c r="E183" i="4"/>
  <c r="F183" i="4" s="1"/>
  <c r="V183" i="4" s="1"/>
  <c r="E180" i="4"/>
  <c r="F180" i="4" s="1"/>
  <c r="V180" i="4" s="1"/>
  <c r="E177" i="4"/>
  <c r="E176" i="4"/>
  <c r="F176" i="4" s="1"/>
  <c r="V176" i="4" s="1"/>
  <c r="E175" i="4"/>
  <c r="F175" i="4" s="1"/>
  <c r="V175" i="4" s="1"/>
  <c r="E172" i="4"/>
  <c r="F172" i="4" s="1"/>
  <c r="V172" i="4" s="1"/>
  <c r="E169" i="4"/>
  <c r="F169" i="4" s="1"/>
  <c r="V169" i="4" s="1"/>
  <c r="E166" i="4"/>
  <c r="F166" i="4" s="1"/>
  <c r="V166" i="4" s="1"/>
  <c r="E163" i="4"/>
  <c r="F163" i="4" s="1"/>
  <c r="V163" i="4" s="1"/>
  <c r="E160" i="4"/>
  <c r="F160" i="4" s="1"/>
  <c r="V160" i="4" s="1"/>
  <c r="E157" i="4"/>
  <c r="F157" i="4" s="1"/>
  <c r="V157" i="4" s="1"/>
  <c r="E154" i="4"/>
  <c r="F154" i="4" s="1"/>
  <c r="V154" i="4" s="1"/>
  <c r="E151" i="4"/>
  <c r="F151" i="4" s="1"/>
  <c r="V151" i="4" s="1"/>
  <c r="E150" i="4"/>
  <c r="F150" i="4" s="1"/>
  <c r="V150" i="4" s="1"/>
  <c r="E147" i="4"/>
  <c r="F147" i="4" s="1"/>
  <c r="E144" i="4"/>
  <c r="F144" i="4" s="1"/>
  <c r="V144" i="4" s="1"/>
  <c r="E141" i="4"/>
  <c r="F141" i="4" s="1"/>
  <c r="V141" i="4" s="1"/>
  <c r="E138" i="4"/>
  <c r="F138" i="4" s="1"/>
  <c r="V138" i="4" s="1"/>
  <c r="E131" i="4"/>
  <c r="F131" i="4" s="1"/>
  <c r="V131" i="4" s="1"/>
  <c r="E128" i="4"/>
  <c r="F128" i="4" s="1"/>
  <c r="V128" i="4" s="1"/>
  <c r="E125" i="4"/>
  <c r="F125" i="4" s="1"/>
  <c r="V125" i="4" s="1"/>
  <c r="E122" i="4"/>
  <c r="F122" i="4" s="1"/>
  <c r="V122" i="4" s="1"/>
  <c r="E119" i="4"/>
  <c r="E116" i="4"/>
  <c r="F116" i="4" s="1"/>
  <c r="V116" i="4" s="1"/>
  <c r="E113" i="4"/>
  <c r="F113" i="4" s="1"/>
  <c r="V113" i="4" s="1"/>
  <c r="E110" i="4"/>
  <c r="F110" i="4" s="1"/>
  <c r="V110" i="4" s="1"/>
  <c r="E106" i="4"/>
  <c r="E100" i="4"/>
  <c r="F100" i="4" s="1"/>
  <c r="V100" i="4" s="1"/>
  <c r="E97" i="4"/>
  <c r="E96" i="4"/>
  <c r="F96" i="4" s="1"/>
  <c r="E90" i="4"/>
  <c r="E89" i="4"/>
  <c r="E86" i="4"/>
  <c r="E85" i="4"/>
  <c r="E82" i="4"/>
  <c r="E81" i="4"/>
  <c r="E78" i="4"/>
  <c r="E77" i="4"/>
  <c r="E74" i="4"/>
  <c r="E73" i="4"/>
  <c r="E70" i="4"/>
  <c r="E69" i="4"/>
  <c r="E66" i="4"/>
  <c r="E65" i="4"/>
  <c r="E62" i="4"/>
  <c r="E61" i="4"/>
  <c r="E58" i="4"/>
  <c r="E57" i="4"/>
  <c r="E54" i="4"/>
  <c r="E53" i="4"/>
  <c r="E50" i="4"/>
  <c r="E49" i="4"/>
  <c r="E46" i="4"/>
  <c r="E45" i="4"/>
  <c r="E42" i="4"/>
  <c r="E41" i="4"/>
  <c r="E38" i="4"/>
  <c r="E723" i="4" s="1"/>
  <c r="E36" i="2" s="1"/>
  <c r="E37" i="4"/>
  <c r="E36" i="4"/>
  <c r="E33" i="4"/>
  <c r="E32" i="4"/>
  <c r="E29" i="4"/>
  <c r="F692" i="4"/>
  <c r="T615" i="4"/>
  <c r="T614" i="4" s="1"/>
  <c r="S615" i="4"/>
  <c r="R615" i="4"/>
  <c r="R614" i="4" s="1"/>
  <c r="Q615" i="4"/>
  <c r="O615" i="4"/>
  <c r="O614" i="4" s="1"/>
  <c r="N615" i="4"/>
  <c r="N614" i="4" s="1"/>
  <c r="M615" i="4"/>
  <c r="L615" i="4"/>
  <c r="L614" i="4" s="1"/>
  <c r="D615" i="4"/>
  <c r="S614" i="4"/>
  <c r="T612" i="4"/>
  <c r="T611" i="4" s="1"/>
  <c r="S612" i="4"/>
  <c r="S611" i="4" s="1"/>
  <c r="R612" i="4"/>
  <c r="R611" i="4" s="1"/>
  <c r="Q612" i="4"/>
  <c r="O612" i="4"/>
  <c r="O611" i="4" s="1"/>
  <c r="N612" i="4"/>
  <c r="N611" i="4" s="1"/>
  <c r="M612" i="4"/>
  <c r="L612" i="4"/>
  <c r="L611" i="4" s="1"/>
  <c r="D612" i="4"/>
  <c r="G612" i="4" s="1"/>
  <c r="K612" i="4" s="1"/>
  <c r="T609" i="4"/>
  <c r="T608" i="4" s="1"/>
  <c r="S609" i="4"/>
  <c r="S608" i="4" s="1"/>
  <c r="R609" i="4"/>
  <c r="R608" i="4" s="1"/>
  <c r="Q609" i="4"/>
  <c r="Q608" i="4" s="1"/>
  <c r="O609" i="4"/>
  <c r="O608" i="4" s="1"/>
  <c r="N609" i="4"/>
  <c r="N608" i="4" s="1"/>
  <c r="M609" i="4"/>
  <c r="L609" i="4"/>
  <c r="L608" i="4" s="1"/>
  <c r="D609" i="4"/>
  <c r="G609" i="4" s="1"/>
  <c r="K609" i="4" s="1"/>
  <c r="T606" i="4"/>
  <c r="T605" i="4" s="1"/>
  <c r="S606" i="4"/>
  <c r="S605" i="4" s="1"/>
  <c r="R606" i="4"/>
  <c r="R605" i="4" s="1"/>
  <c r="Q606" i="4"/>
  <c r="O606" i="4"/>
  <c r="O605" i="4" s="1"/>
  <c r="N606" i="4"/>
  <c r="N605" i="4" s="1"/>
  <c r="M606" i="4"/>
  <c r="L606" i="4"/>
  <c r="L605" i="4" s="1"/>
  <c r="D606" i="4"/>
  <c r="G606" i="4" s="1"/>
  <c r="K606" i="4" s="1"/>
  <c r="T603" i="4"/>
  <c r="T602" i="4" s="1"/>
  <c r="S603" i="4"/>
  <c r="R603" i="4"/>
  <c r="R602" i="4" s="1"/>
  <c r="Q603" i="4"/>
  <c r="Q602" i="4" s="1"/>
  <c r="O603" i="4"/>
  <c r="O602" i="4" s="1"/>
  <c r="N603" i="4"/>
  <c r="N602" i="4" s="1"/>
  <c r="M603" i="4"/>
  <c r="L603" i="4"/>
  <c r="L602" i="4" s="1"/>
  <c r="D603" i="4"/>
  <c r="S602" i="4"/>
  <c r="T600" i="4"/>
  <c r="T599" i="4" s="1"/>
  <c r="S600" i="4"/>
  <c r="S599" i="4" s="1"/>
  <c r="R600" i="4"/>
  <c r="R599" i="4" s="1"/>
  <c r="Q600" i="4"/>
  <c r="O600" i="4"/>
  <c r="O599" i="4" s="1"/>
  <c r="N600" i="4"/>
  <c r="N599" i="4" s="1"/>
  <c r="M600" i="4"/>
  <c r="L600" i="4"/>
  <c r="D600" i="4"/>
  <c r="T597" i="4"/>
  <c r="T596" i="4" s="1"/>
  <c r="S597" i="4"/>
  <c r="R597" i="4"/>
  <c r="R596" i="4" s="1"/>
  <c r="Q597" i="4"/>
  <c r="Q596" i="4" s="1"/>
  <c r="O597" i="4"/>
  <c r="O596" i="4" s="1"/>
  <c r="N597" i="4"/>
  <c r="N596" i="4" s="1"/>
  <c r="M597" i="4"/>
  <c r="L597" i="4"/>
  <c r="D597" i="4"/>
  <c r="G597" i="4" s="1"/>
  <c r="K597" i="4" s="1"/>
  <c r="S596" i="4"/>
  <c r="T594" i="4"/>
  <c r="T593" i="4" s="1"/>
  <c r="S594" i="4"/>
  <c r="S593" i="4" s="1"/>
  <c r="R594" i="4"/>
  <c r="R593" i="4" s="1"/>
  <c r="Q594" i="4"/>
  <c r="O594" i="4"/>
  <c r="O593" i="4" s="1"/>
  <c r="N594" i="4"/>
  <c r="N593" i="4" s="1"/>
  <c r="M594" i="4"/>
  <c r="L594" i="4"/>
  <c r="L593" i="4" s="1"/>
  <c r="D594" i="4"/>
  <c r="G594" i="4" s="1"/>
  <c r="K594" i="4" s="1"/>
  <c r="T591" i="4"/>
  <c r="T590" i="4" s="1"/>
  <c r="S591" i="4"/>
  <c r="R591" i="4"/>
  <c r="Q591" i="4"/>
  <c r="O591" i="4"/>
  <c r="N591" i="4"/>
  <c r="N590" i="4" s="1"/>
  <c r="M591" i="4"/>
  <c r="M590" i="4" s="1"/>
  <c r="L591" i="4"/>
  <c r="L590" i="4" s="1"/>
  <c r="D591" i="4"/>
  <c r="S590" i="4"/>
  <c r="R590" i="4"/>
  <c r="Q590" i="4"/>
  <c r="O590" i="4"/>
  <c r="W589" i="4"/>
  <c r="T588" i="4"/>
  <c r="T587" i="4" s="1"/>
  <c r="S588" i="4"/>
  <c r="S587" i="4" s="1"/>
  <c r="R588" i="4"/>
  <c r="R587" i="4" s="1"/>
  <c r="Q588" i="4"/>
  <c r="Q587" i="4" s="1"/>
  <c r="O588" i="4"/>
  <c r="O587" i="4" s="1"/>
  <c r="N588" i="4"/>
  <c r="N587" i="4" s="1"/>
  <c r="M588" i="4"/>
  <c r="L588" i="4"/>
  <c r="L587" i="4" s="1"/>
  <c r="D588" i="4"/>
  <c r="T585" i="4"/>
  <c r="T584" i="4" s="1"/>
  <c r="S585" i="4"/>
  <c r="S584" i="4" s="1"/>
  <c r="R585" i="4"/>
  <c r="R584" i="4" s="1"/>
  <c r="Q585" i="4"/>
  <c r="O585" i="4"/>
  <c r="O584" i="4" s="1"/>
  <c r="N585" i="4"/>
  <c r="N584" i="4" s="1"/>
  <c r="M585" i="4"/>
  <c r="M584" i="4" s="1"/>
  <c r="L585" i="4"/>
  <c r="L584" i="4" s="1"/>
  <c r="D585" i="4"/>
  <c r="G585" i="4" s="1"/>
  <c r="K585" i="4" s="1"/>
  <c r="T582" i="4"/>
  <c r="T581" i="4" s="1"/>
  <c r="S582" i="4"/>
  <c r="S581" i="4" s="1"/>
  <c r="R582" i="4"/>
  <c r="R581" i="4" s="1"/>
  <c r="Q582" i="4"/>
  <c r="O582" i="4"/>
  <c r="O581" i="4" s="1"/>
  <c r="N582" i="4"/>
  <c r="N581" i="4" s="1"/>
  <c r="M582" i="4"/>
  <c r="L582" i="4"/>
  <c r="L581" i="4" s="1"/>
  <c r="D582" i="4"/>
  <c r="G582" i="4" s="1"/>
  <c r="K582" i="4" s="1"/>
  <c r="T579" i="4"/>
  <c r="T578" i="4" s="1"/>
  <c r="S579" i="4"/>
  <c r="R579" i="4"/>
  <c r="R578" i="4" s="1"/>
  <c r="Q579" i="4"/>
  <c r="O579" i="4"/>
  <c r="O578" i="4" s="1"/>
  <c r="N579" i="4"/>
  <c r="N578" i="4" s="1"/>
  <c r="M579" i="4"/>
  <c r="L579" i="4"/>
  <c r="L578" i="4" s="1"/>
  <c r="D579" i="4"/>
  <c r="G579" i="4" s="1"/>
  <c r="K579" i="4" s="1"/>
  <c r="S578" i="4"/>
  <c r="W577" i="4"/>
  <c r="X576" i="4"/>
  <c r="X575" i="4" s="1"/>
  <c r="T576" i="4"/>
  <c r="T575" i="4" s="1"/>
  <c r="S576" i="4"/>
  <c r="S575" i="4" s="1"/>
  <c r="R576" i="4"/>
  <c r="R575" i="4" s="1"/>
  <c r="Q576" i="4"/>
  <c r="O576" i="4"/>
  <c r="O575" i="4" s="1"/>
  <c r="N576" i="4"/>
  <c r="N575" i="4" s="1"/>
  <c r="M576" i="4"/>
  <c r="L576" i="4"/>
  <c r="D576" i="4"/>
  <c r="T573" i="4"/>
  <c r="T572" i="4" s="1"/>
  <c r="S573" i="4"/>
  <c r="S572" i="4" s="1"/>
  <c r="R573" i="4"/>
  <c r="R572" i="4" s="1"/>
  <c r="Q573" i="4"/>
  <c r="O573" i="4"/>
  <c r="O572" i="4" s="1"/>
  <c r="N573" i="4"/>
  <c r="N572" i="4" s="1"/>
  <c r="M573" i="4"/>
  <c r="L573" i="4"/>
  <c r="L572" i="4" s="1"/>
  <c r="D573" i="4"/>
  <c r="G573" i="4" s="1"/>
  <c r="K573" i="4" s="1"/>
  <c r="T570" i="4"/>
  <c r="T569" i="4" s="1"/>
  <c r="S570" i="4"/>
  <c r="S569" i="4" s="1"/>
  <c r="R570" i="4"/>
  <c r="R569" i="4" s="1"/>
  <c r="Q570" i="4"/>
  <c r="O570" i="4"/>
  <c r="O569" i="4" s="1"/>
  <c r="N570" i="4"/>
  <c r="N569" i="4" s="1"/>
  <c r="M570" i="4"/>
  <c r="M569" i="4" s="1"/>
  <c r="L570" i="4"/>
  <c r="L569" i="4" s="1"/>
  <c r="D570" i="4"/>
  <c r="G570" i="4" s="1"/>
  <c r="K570" i="4" s="1"/>
  <c r="J568" i="4"/>
  <c r="J567" i="4" s="1"/>
  <c r="J566" i="4" s="1"/>
  <c r="J565" i="4" s="1"/>
  <c r="I568" i="4"/>
  <c r="I567" i="4" s="1"/>
  <c r="I566" i="4" s="1"/>
  <c r="I565" i="4" s="1"/>
  <c r="H568" i="4"/>
  <c r="H567" i="4" s="1"/>
  <c r="H566" i="4" s="1"/>
  <c r="H565" i="4" s="1"/>
  <c r="T562" i="4"/>
  <c r="T561" i="4" s="1"/>
  <c r="S562" i="4"/>
  <c r="S561" i="4" s="1"/>
  <c r="R562" i="4"/>
  <c r="R561" i="4" s="1"/>
  <c r="Q562" i="4"/>
  <c r="Q561" i="4" s="1"/>
  <c r="O562" i="4"/>
  <c r="O561" i="4" s="1"/>
  <c r="N562" i="4"/>
  <c r="N561" i="4" s="1"/>
  <c r="M562" i="4"/>
  <c r="L562" i="4"/>
  <c r="L561" i="4" s="1"/>
  <c r="D562" i="4"/>
  <c r="T559" i="4"/>
  <c r="T558" i="4" s="1"/>
  <c r="S559" i="4"/>
  <c r="S558" i="4" s="1"/>
  <c r="R559" i="4"/>
  <c r="R558" i="4" s="1"/>
  <c r="Q559" i="4"/>
  <c r="Q558" i="4" s="1"/>
  <c r="O559" i="4"/>
  <c r="O558" i="4" s="1"/>
  <c r="N559" i="4"/>
  <c r="N558" i="4" s="1"/>
  <c r="M559" i="4"/>
  <c r="L559" i="4"/>
  <c r="L558" i="4" s="1"/>
  <c r="D559" i="4"/>
  <c r="G559" i="4" s="1"/>
  <c r="K559" i="4" s="1"/>
  <c r="J557" i="4"/>
  <c r="J556" i="4" s="1"/>
  <c r="J555" i="4" s="1"/>
  <c r="J554" i="4" s="1"/>
  <c r="I557" i="4"/>
  <c r="I556" i="4" s="1"/>
  <c r="I555" i="4" s="1"/>
  <c r="I554" i="4" s="1"/>
  <c r="H557" i="4"/>
  <c r="H556" i="4" s="1"/>
  <c r="H555" i="4" s="1"/>
  <c r="H554" i="4" s="1"/>
  <c r="T552" i="4"/>
  <c r="T551" i="4" s="1"/>
  <c r="S552" i="4"/>
  <c r="S551" i="4" s="1"/>
  <c r="R552" i="4"/>
  <c r="R551" i="4" s="1"/>
  <c r="Q552" i="4"/>
  <c r="O552" i="4"/>
  <c r="O551" i="4" s="1"/>
  <c r="N552" i="4"/>
  <c r="N551" i="4" s="1"/>
  <c r="M552" i="4"/>
  <c r="L552" i="4"/>
  <c r="L551" i="4" s="1"/>
  <c r="D552" i="4"/>
  <c r="G552" i="4" s="1"/>
  <c r="K552" i="4" s="1"/>
  <c r="T549" i="4"/>
  <c r="T548" i="4" s="1"/>
  <c r="S549" i="4"/>
  <c r="R549" i="4"/>
  <c r="Q549" i="4"/>
  <c r="O549" i="4"/>
  <c r="O548" i="4" s="1"/>
  <c r="N549" i="4"/>
  <c r="N548" i="4" s="1"/>
  <c r="M549" i="4"/>
  <c r="L549" i="4"/>
  <c r="L548" i="4" s="1"/>
  <c r="D549" i="4"/>
  <c r="S548" i="4"/>
  <c r="R548" i="4"/>
  <c r="T546" i="4"/>
  <c r="T545" i="4" s="1"/>
  <c r="S546" i="4"/>
  <c r="S545" i="4" s="1"/>
  <c r="R546" i="4"/>
  <c r="R545" i="4" s="1"/>
  <c r="Q546" i="4"/>
  <c r="O546" i="4"/>
  <c r="O545" i="4" s="1"/>
  <c r="N546" i="4"/>
  <c r="N545" i="4" s="1"/>
  <c r="M546" i="4"/>
  <c r="L546" i="4"/>
  <c r="L545" i="4" s="1"/>
  <c r="D546" i="4"/>
  <c r="T543" i="4"/>
  <c r="T542" i="4" s="1"/>
  <c r="S543" i="4"/>
  <c r="S542" i="4" s="1"/>
  <c r="R543" i="4"/>
  <c r="R542" i="4" s="1"/>
  <c r="Q543" i="4"/>
  <c r="O543" i="4"/>
  <c r="O542" i="4" s="1"/>
  <c r="N543" i="4"/>
  <c r="N542" i="4" s="1"/>
  <c r="M543" i="4"/>
  <c r="L543" i="4"/>
  <c r="D543" i="4"/>
  <c r="T540" i="4"/>
  <c r="T539" i="4" s="1"/>
  <c r="S540" i="4"/>
  <c r="S539" i="4" s="1"/>
  <c r="R540" i="4"/>
  <c r="R539" i="4" s="1"/>
  <c r="Q540" i="4"/>
  <c r="Q539" i="4" s="1"/>
  <c r="O540" i="4"/>
  <c r="O539" i="4" s="1"/>
  <c r="N540" i="4"/>
  <c r="N539" i="4" s="1"/>
  <c r="M540" i="4"/>
  <c r="M539" i="4" s="1"/>
  <c r="L540" i="4"/>
  <c r="D540" i="4"/>
  <c r="G540" i="4" s="1"/>
  <c r="K540" i="4" s="1"/>
  <c r="T537" i="4"/>
  <c r="T536" i="4" s="1"/>
  <c r="S537" i="4"/>
  <c r="S536" i="4" s="1"/>
  <c r="R537" i="4"/>
  <c r="R536" i="4" s="1"/>
  <c r="Q537" i="4"/>
  <c r="Q536" i="4" s="1"/>
  <c r="O537" i="4"/>
  <c r="O536" i="4" s="1"/>
  <c r="N537" i="4"/>
  <c r="N536" i="4" s="1"/>
  <c r="M537" i="4"/>
  <c r="L537" i="4"/>
  <c r="L536" i="4" s="1"/>
  <c r="D537" i="4"/>
  <c r="T534" i="4"/>
  <c r="T533" i="4" s="1"/>
  <c r="S534" i="4"/>
  <c r="S533" i="4" s="1"/>
  <c r="R534" i="4"/>
  <c r="R533" i="4" s="1"/>
  <c r="Q534" i="4"/>
  <c r="Q533" i="4" s="1"/>
  <c r="O534" i="4"/>
  <c r="O533" i="4" s="1"/>
  <c r="N534" i="4"/>
  <c r="N533" i="4" s="1"/>
  <c r="M534" i="4"/>
  <c r="M533" i="4" s="1"/>
  <c r="L534" i="4"/>
  <c r="L533" i="4" s="1"/>
  <c r="D534" i="4"/>
  <c r="G534" i="4" s="1"/>
  <c r="K534" i="4" s="1"/>
  <c r="T531" i="4"/>
  <c r="T530" i="4" s="1"/>
  <c r="S531" i="4"/>
  <c r="S530" i="4" s="1"/>
  <c r="R531" i="4"/>
  <c r="R530" i="4" s="1"/>
  <c r="Q531" i="4"/>
  <c r="O531" i="4"/>
  <c r="O530" i="4" s="1"/>
  <c r="N531" i="4"/>
  <c r="N530" i="4" s="1"/>
  <c r="M531" i="4"/>
  <c r="L531" i="4"/>
  <c r="L530" i="4" s="1"/>
  <c r="D531" i="4"/>
  <c r="G531" i="4" s="1"/>
  <c r="K531" i="4" s="1"/>
  <c r="T528" i="4"/>
  <c r="T527" i="4" s="1"/>
  <c r="S528" i="4"/>
  <c r="R528" i="4"/>
  <c r="Q528" i="4"/>
  <c r="O528" i="4"/>
  <c r="O527" i="4" s="1"/>
  <c r="N528" i="4"/>
  <c r="N527" i="4" s="1"/>
  <c r="M528" i="4"/>
  <c r="L528" i="4"/>
  <c r="D528" i="4"/>
  <c r="S527" i="4"/>
  <c r="R527" i="4"/>
  <c r="T525" i="4"/>
  <c r="T524" i="4" s="1"/>
  <c r="S525" i="4"/>
  <c r="S524" i="4" s="1"/>
  <c r="R525" i="4"/>
  <c r="R524" i="4" s="1"/>
  <c r="Q525" i="4"/>
  <c r="Q524" i="4" s="1"/>
  <c r="O525" i="4"/>
  <c r="O524" i="4" s="1"/>
  <c r="N525" i="4"/>
  <c r="N524" i="4" s="1"/>
  <c r="M525" i="4"/>
  <c r="L525" i="4"/>
  <c r="L524" i="4" s="1"/>
  <c r="D525" i="4"/>
  <c r="T522" i="4"/>
  <c r="T521" i="4" s="1"/>
  <c r="S522" i="4"/>
  <c r="S521" i="4" s="1"/>
  <c r="R522" i="4"/>
  <c r="R521" i="4" s="1"/>
  <c r="Q522" i="4"/>
  <c r="Q521" i="4" s="1"/>
  <c r="O522" i="4"/>
  <c r="O521" i="4" s="1"/>
  <c r="N522" i="4"/>
  <c r="M522" i="4"/>
  <c r="M521" i="4" s="1"/>
  <c r="L522" i="4"/>
  <c r="L521" i="4" s="1"/>
  <c r="D522" i="4"/>
  <c r="G522" i="4" s="1"/>
  <c r="K522" i="4" s="1"/>
  <c r="N521" i="4"/>
  <c r="T519" i="4"/>
  <c r="T518" i="4" s="1"/>
  <c r="S519" i="4"/>
  <c r="S518" i="4" s="1"/>
  <c r="R519" i="4"/>
  <c r="R518" i="4" s="1"/>
  <c r="Q519" i="4"/>
  <c r="Q518" i="4" s="1"/>
  <c r="O519" i="4"/>
  <c r="O518" i="4" s="1"/>
  <c r="N519" i="4"/>
  <c r="N518" i="4" s="1"/>
  <c r="M519" i="4"/>
  <c r="M518" i="4" s="1"/>
  <c r="L519" i="4"/>
  <c r="L518" i="4" s="1"/>
  <c r="D519" i="4"/>
  <c r="G519" i="4" s="1"/>
  <c r="K519" i="4" s="1"/>
  <c r="T516" i="4"/>
  <c r="T515" i="4" s="1"/>
  <c r="S516" i="4"/>
  <c r="S515" i="4" s="1"/>
  <c r="R516" i="4"/>
  <c r="R515" i="4" s="1"/>
  <c r="Q516" i="4"/>
  <c r="O516" i="4"/>
  <c r="O515" i="4" s="1"/>
  <c r="N516" i="4"/>
  <c r="N515" i="4" s="1"/>
  <c r="M516" i="4"/>
  <c r="L516" i="4"/>
  <c r="L515" i="4" s="1"/>
  <c r="D516" i="4"/>
  <c r="X513" i="4"/>
  <c r="X512" i="4" s="1"/>
  <c r="T513" i="4"/>
  <c r="T512" i="4" s="1"/>
  <c r="S513" i="4"/>
  <c r="R513" i="4"/>
  <c r="R512" i="4" s="1"/>
  <c r="Q513" i="4"/>
  <c r="O513" i="4"/>
  <c r="O512" i="4" s="1"/>
  <c r="N513" i="4"/>
  <c r="N512" i="4" s="1"/>
  <c r="M513" i="4"/>
  <c r="L513" i="4"/>
  <c r="L512" i="4" s="1"/>
  <c r="D513" i="4"/>
  <c r="G513" i="4" s="1"/>
  <c r="K513" i="4" s="1"/>
  <c r="S512" i="4"/>
  <c r="T510" i="4"/>
  <c r="T509" i="4" s="1"/>
  <c r="S510" i="4"/>
  <c r="S509" i="4" s="1"/>
  <c r="R510" i="4"/>
  <c r="R509" i="4" s="1"/>
  <c r="Q510" i="4"/>
  <c r="O510" i="4"/>
  <c r="O509" i="4" s="1"/>
  <c r="N510" i="4"/>
  <c r="N509" i="4" s="1"/>
  <c r="M510" i="4"/>
  <c r="L510" i="4"/>
  <c r="L509" i="4" s="1"/>
  <c r="D510" i="4"/>
  <c r="G510" i="4" s="1"/>
  <c r="K510" i="4" s="1"/>
  <c r="T507" i="4"/>
  <c r="T506" i="4" s="1"/>
  <c r="S507" i="4"/>
  <c r="S506" i="4" s="1"/>
  <c r="R507" i="4"/>
  <c r="R506" i="4" s="1"/>
  <c r="Q507" i="4"/>
  <c r="Q506" i="4" s="1"/>
  <c r="O507" i="4"/>
  <c r="O506" i="4" s="1"/>
  <c r="N507" i="4"/>
  <c r="N506" i="4" s="1"/>
  <c r="M507" i="4"/>
  <c r="M506" i="4" s="1"/>
  <c r="L507" i="4"/>
  <c r="L506" i="4" s="1"/>
  <c r="D507" i="4"/>
  <c r="F507" i="4" s="1"/>
  <c r="J505" i="4"/>
  <c r="J504" i="4" s="1"/>
  <c r="J503" i="4" s="1"/>
  <c r="J502" i="4" s="1"/>
  <c r="I505" i="4"/>
  <c r="I504" i="4" s="1"/>
  <c r="I503" i="4" s="1"/>
  <c r="I502" i="4" s="1"/>
  <c r="H505" i="4"/>
  <c r="T498" i="4"/>
  <c r="T497" i="4" s="1"/>
  <c r="T496" i="4" s="1"/>
  <c r="T495" i="4" s="1"/>
  <c r="T494" i="4" s="1"/>
  <c r="S498" i="4"/>
  <c r="S497" i="4" s="1"/>
  <c r="S496" i="4" s="1"/>
  <c r="S495" i="4" s="1"/>
  <c r="S494" i="4" s="1"/>
  <c r="R498" i="4"/>
  <c r="R497" i="4" s="1"/>
  <c r="R496" i="4" s="1"/>
  <c r="R495" i="4" s="1"/>
  <c r="R494" i="4" s="1"/>
  <c r="Q498" i="4"/>
  <c r="O498" i="4"/>
  <c r="O497" i="4" s="1"/>
  <c r="O496" i="4" s="1"/>
  <c r="O495" i="4" s="1"/>
  <c r="O494" i="4" s="1"/>
  <c r="N498" i="4"/>
  <c r="N497" i="4" s="1"/>
  <c r="N496" i="4" s="1"/>
  <c r="N495" i="4" s="1"/>
  <c r="N494" i="4" s="1"/>
  <c r="M498" i="4"/>
  <c r="L498" i="4"/>
  <c r="L497" i="4" s="1"/>
  <c r="L496" i="4" s="1"/>
  <c r="L495" i="4" s="1"/>
  <c r="D498" i="4"/>
  <c r="G498" i="4" s="1"/>
  <c r="K498" i="4" s="1"/>
  <c r="J496" i="4"/>
  <c r="J495" i="4" s="1"/>
  <c r="J494" i="4" s="1"/>
  <c r="I496" i="4"/>
  <c r="I495" i="4" s="1"/>
  <c r="I494" i="4" s="1"/>
  <c r="H496" i="4"/>
  <c r="T492" i="4"/>
  <c r="T491" i="4" s="1"/>
  <c r="T490" i="4" s="1"/>
  <c r="T489" i="4" s="1"/>
  <c r="T488" i="4" s="1"/>
  <c r="S492" i="4"/>
  <c r="S491" i="4" s="1"/>
  <c r="S490" i="4" s="1"/>
  <c r="S489" i="4" s="1"/>
  <c r="S488" i="4" s="1"/>
  <c r="R492" i="4"/>
  <c r="R491" i="4" s="1"/>
  <c r="R490" i="4" s="1"/>
  <c r="R489" i="4" s="1"/>
  <c r="R488" i="4" s="1"/>
  <c r="Q492" i="4"/>
  <c r="Q491" i="4" s="1"/>
  <c r="Q490" i="4" s="1"/>
  <c r="O492" i="4"/>
  <c r="O491" i="4" s="1"/>
  <c r="O490" i="4" s="1"/>
  <c r="O489" i="4" s="1"/>
  <c r="O488" i="4" s="1"/>
  <c r="N492" i="4"/>
  <c r="N491" i="4" s="1"/>
  <c r="N490" i="4" s="1"/>
  <c r="N489" i="4" s="1"/>
  <c r="N488" i="4" s="1"/>
  <c r="M492" i="4"/>
  <c r="M491" i="4" s="1"/>
  <c r="L492" i="4"/>
  <c r="L491" i="4" s="1"/>
  <c r="L490" i="4" s="1"/>
  <c r="D492" i="4"/>
  <c r="G492" i="4" s="1"/>
  <c r="K492" i="4" s="1"/>
  <c r="J490" i="4"/>
  <c r="J489" i="4" s="1"/>
  <c r="J488" i="4" s="1"/>
  <c r="I490" i="4"/>
  <c r="I489" i="4" s="1"/>
  <c r="I488" i="4" s="1"/>
  <c r="H490" i="4"/>
  <c r="H489" i="4" s="1"/>
  <c r="H488" i="4" s="1"/>
  <c r="T486" i="4"/>
  <c r="T485" i="4" s="1"/>
  <c r="S486" i="4"/>
  <c r="S485" i="4" s="1"/>
  <c r="R486" i="4"/>
  <c r="R485" i="4" s="1"/>
  <c r="Q486" i="4"/>
  <c r="O486" i="4"/>
  <c r="O485" i="4" s="1"/>
  <c r="N486" i="4"/>
  <c r="N485" i="4" s="1"/>
  <c r="M486" i="4"/>
  <c r="L486" i="4"/>
  <c r="L485" i="4" s="1"/>
  <c r="D486" i="4"/>
  <c r="G486" i="4" s="1"/>
  <c r="K486" i="4" s="1"/>
  <c r="T483" i="4"/>
  <c r="T482" i="4" s="1"/>
  <c r="S483" i="4"/>
  <c r="S482" i="4" s="1"/>
  <c r="R483" i="4"/>
  <c r="R482" i="4" s="1"/>
  <c r="Q483" i="4"/>
  <c r="Q482" i="4" s="1"/>
  <c r="O483" i="4"/>
  <c r="O482" i="4" s="1"/>
  <c r="N483" i="4"/>
  <c r="N482" i="4" s="1"/>
  <c r="M483" i="4"/>
  <c r="M482" i="4" s="1"/>
  <c r="L483" i="4"/>
  <c r="L482" i="4" s="1"/>
  <c r="D483" i="4"/>
  <c r="J481" i="4"/>
  <c r="J480" i="4" s="1"/>
  <c r="J479" i="4" s="1"/>
  <c r="I481" i="4"/>
  <c r="I480" i="4" s="1"/>
  <c r="I479" i="4" s="1"/>
  <c r="H481" i="4"/>
  <c r="H480" i="4" s="1"/>
  <c r="H479" i="4" s="1"/>
  <c r="T476" i="4"/>
  <c r="T475" i="4" s="1"/>
  <c r="T474" i="4" s="1"/>
  <c r="T473" i="4" s="1"/>
  <c r="T472" i="4" s="1"/>
  <c r="S476" i="4"/>
  <c r="S475" i="4" s="1"/>
  <c r="S474" i="4" s="1"/>
  <c r="S473" i="4" s="1"/>
  <c r="S472" i="4" s="1"/>
  <c r="R476" i="4"/>
  <c r="R475" i="4" s="1"/>
  <c r="R474" i="4" s="1"/>
  <c r="R473" i="4" s="1"/>
  <c r="R472" i="4" s="1"/>
  <c r="Q476" i="4"/>
  <c r="Q475" i="4" s="1"/>
  <c r="Q474" i="4" s="1"/>
  <c r="O476" i="4"/>
  <c r="O475" i="4" s="1"/>
  <c r="O474" i="4" s="1"/>
  <c r="O473" i="4" s="1"/>
  <c r="O472" i="4" s="1"/>
  <c r="N476" i="4"/>
  <c r="N475" i="4" s="1"/>
  <c r="N474" i="4" s="1"/>
  <c r="N473" i="4" s="1"/>
  <c r="N472" i="4" s="1"/>
  <c r="M476" i="4"/>
  <c r="M475" i="4" s="1"/>
  <c r="L476" i="4"/>
  <c r="L475" i="4" s="1"/>
  <c r="L474" i="4" s="1"/>
  <c r="D476" i="4"/>
  <c r="J474" i="4"/>
  <c r="J473" i="4" s="1"/>
  <c r="J472" i="4" s="1"/>
  <c r="I474" i="4"/>
  <c r="I473" i="4" s="1"/>
  <c r="I472" i="4" s="1"/>
  <c r="H474" i="4"/>
  <c r="X470" i="4"/>
  <c r="X843" i="4" s="1"/>
  <c r="X140" i="2" s="1"/>
  <c r="T470" i="4"/>
  <c r="S470" i="4"/>
  <c r="R470" i="4"/>
  <c r="Q470" i="4"/>
  <c r="O470" i="4"/>
  <c r="N470" i="4"/>
  <c r="M470" i="4"/>
  <c r="L470" i="4"/>
  <c r="J470" i="4"/>
  <c r="J843" i="4" s="1"/>
  <c r="J140" i="2" s="1"/>
  <c r="I470" i="4"/>
  <c r="I843" i="4" s="1"/>
  <c r="I140" i="2" s="1"/>
  <c r="H470" i="4"/>
  <c r="H843" i="4" s="1"/>
  <c r="H140" i="2" s="1"/>
  <c r="D470" i="4"/>
  <c r="X467" i="4"/>
  <c r="X840" i="4" s="1"/>
  <c r="X137" i="2" s="1"/>
  <c r="T467" i="4"/>
  <c r="S467" i="4"/>
  <c r="R467" i="4"/>
  <c r="Q467" i="4"/>
  <c r="O467" i="4"/>
  <c r="N467" i="4"/>
  <c r="M467" i="4"/>
  <c r="L467" i="4"/>
  <c r="J467" i="4"/>
  <c r="J840" i="4" s="1"/>
  <c r="J137" i="2" s="1"/>
  <c r="I467" i="4"/>
  <c r="I840" i="4" s="1"/>
  <c r="I137" i="2" s="1"/>
  <c r="H467" i="4"/>
  <c r="H840" i="4" s="1"/>
  <c r="H137" i="2" s="1"/>
  <c r="D467" i="4"/>
  <c r="D840" i="4" s="1"/>
  <c r="D137" i="2" s="1"/>
  <c r="T466" i="4"/>
  <c r="S466" i="4"/>
  <c r="X464" i="4"/>
  <c r="X837" i="4" s="1"/>
  <c r="X134" i="2" s="1"/>
  <c r="T464" i="4"/>
  <c r="S464" i="4"/>
  <c r="R464" i="4"/>
  <c r="Q464" i="4"/>
  <c r="O464" i="4"/>
  <c r="N464" i="4"/>
  <c r="M464" i="4"/>
  <c r="L464" i="4"/>
  <c r="J464" i="4"/>
  <c r="J837" i="4" s="1"/>
  <c r="J134" i="2" s="1"/>
  <c r="I464" i="4"/>
  <c r="I837" i="4" s="1"/>
  <c r="I134" i="2" s="1"/>
  <c r="H464" i="4"/>
  <c r="H837" i="4" s="1"/>
  <c r="H134" i="2" s="1"/>
  <c r="D464" i="4"/>
  <c r="X461" i="4"/>
  <c r="X834" i="4" s="1"/>
  <c r="X131" i="2" s="1"/>
  <c r="T461" i="4"/>
  <c r="S461" i="4"/>
  <c r="R461" i="4"/>
  <c r="Q461" i="4"/>
  <c r="O461" i="4"/>
  <c r="N461" i="4"/>
  <c r="M461" i="4"/>
  <c r="L461" i="4"/>
  <c r="J461" i="4"/>
  <c r="J834" i="4" s="1"/>
  <c r="J131" i="2" s="1"/>
  <c r="I461" i="4"/>
  <c r="I834" i="4" s="1"/>
  <c r="I131" i="2" s="1"/>
  <c r="H461" i="4"/>
  <c r="H834" i="4" s="1"/>
  <c r="H131" i="2" s="1"/>
  <c r="D461" i="4"/>
  <c r="T460" i="4"/>
  <c r="S460" i="4"/>
  <c r="M460" i="4"/>
  <c r="X458" i="4"/>
  <c r="X831" i="4" s="1"/>
  <c r="X128" i="2" s="1"/>
  <c r="T458" i="4"/>
  <c r="T831" i="4" s="1"/>
  <c r="T128" i="2" s="1"/>
  <c r="S458" i="4"/>
  <c r="R458" i="4"/>
  <c r="Q458" i="4"/>
  <c r="O458" i="4"/>
  <c r="O831" i="4" s="1"/>
  <c r="O128" i="2" s="1"/>
  <c r="N458" i="4"/>
  <c r="M458" i="4"/>
  <c r="L458" i="4"/>
  <c r="J458" i="4"/>
  <c r="J831" i="4" s="1"/>
  <c r="J128" i="2" s="1"/>
  <c r="I458" i="4"/>
  <c r="I831" i="4" s="1"/>
  <c r="I128" i="2" s="1"/>
  <c r="H458" i="4"/>
  <c r="H831" i="4" s="1"/>
  <c r="H128" i="2" s="1"/>
  <c r="D458" i="4"/>
  <c r="D831" i="4" s="1"/>
  <c r="D128" i="2" s="1"/>
  <c r="X455" i="4"/>
  <c r="X828" i="4" s="1"/>
  <c r="X125" i="2" s="1"/>
  <c r="T455" i="4"/>
  <c r="S455" i="4"/>
  <c r="R455" i="4"/>
  <c r="Q455" i="4"/>
  <c r="O455" i="4"/>
  <c r="O828" i="4" s="1"/>
  <c r="O125" i="2" s="1"/>
  <c r="N455" i="4"/>
  <c r="M455" i="4"/>
  <c r="L455" i="4"/>
  <c r="J455" i="4"/>
  <c r="J828" i="4" s="1"/>
  <c r="J125" i="2" s="1"/>
  <c r="I455" i="4"/>
  <c r="I828" i="4" s="1"/>
  <c r="I125" i="2" s="1"/>
  <c r="H455" i="4"/>
  <c r="H828" i="4" s="1"/>
  <c r="H125" i="2" s="1"/>
  <c r="D455" i="4"/>
  <c r="J454" i="4"/>
  <c r="J827" i="4" s="1"/>
  <c r="J124" i="2" s="1"/>
  <c r="X452" i="4"/>
  <c r="X825" i="4" s="1"/>
  <c r="X122" i="2" s="1"/>
  <c r="T452" i="4"/>
  <c r="S452" i="4"/>
  <c r="R452" i="4"/>
  <c r="Q452" i="4"/>
  <c r="O452" i="4"/>
  <c r="N452" i="4"/>
  <c r="M452" i="4"/>
  <c r="L452" i="4"/>
  <c r="J452" i="4"/>
  <c r="J825" i="4" s="1"/>
  <c r="J122" i="2" s="1"/>
  <c r="I452" i="4"/>
  <c r="I825" i="4" s="1"/>
  <c r="I122" i="2" s="1"/>
  <c r="H452" i="4"/>
  <c r="H825" i="4" s="1"/>
  <c r="H122" i="2" s="1"/>
  <c r="D452" i="4"/>
  <c r="X449" i="4"/>
  <c r="X822" i="4" s="1"/>
  <c r="X119" i="2" s="1"/>
  <c r="T449" i="4"/>
  <c r="S449" i="4"/>
  <c r="S822" i="4" s="1"/>
  <c r="S119" i="2" s="1"/>
  <c r="R449" i="4"/>
  <c r="Q449" i="4"/>
  <c r="O449" i="4"/>
  <c r="N449" i="4"/>
  <c r="N822" i="4" s="1"/>
  <c r="N119" i="2" s="1"/>
  <c r="M449" i="4"/>
  <c r="L449" i="4"/>
  <c r="L822" i="4" s="1"/>
  <c r="L119" i="2" s="1"/>
  <c r="J449" i="4"/>
  <c r="J822" i="4" s="1"/>
  <c r="J119" i="2" s="1"/>
  <c r="I449" i="4"/>
  <c r="I822" i="4" s="1"/>
  <c r="I119" i="2" s="1"/>
  <c r="H449" i="4"/>
  <c r="H822" i="4" s="1"/>
  <c r="H119" i="2" s="1"/>
  <c r="D449" i="4"/>
  <c r="D822" i="4" s="1"/>
  <c r="D119" i="2" s="1"/>
  <c r="J448" i="4"/>
  <c r="J821" i="4" s="1"/>
  <c r="J118" i="2" s="1"/>
  <c r="I448" i="4"/>
  <c r="I821" i="4" s="1"/>
  <c r="I118" i="2" s="1"/>
  <c r="X446" i="4"/>
  <c r="X819" i="4" s="1"/>
  <c r="X116" i="2" s="1"/>
  <c r="T446" i="4"/>
  <c r="S446" i="4"/>
  <c r="R446" i="4"/>
  <c r="Q446" i="4"/>
  <c r="O446" i="4"/>
  <c r="N446" i="4"/>
  <c r="M446" i="4"/>
  <c r="L446" i="4"/>
  <c r="J446" i="4"/>
  <c r="J819" i="4" s="1"/>
  <c r="J116" i="2" s="1"/>
  <c r="I446" i="4"/>
  <c r="I819" i="4" s="1"/>
  <c r="I116" i="2" s="1"/>
  <c r="H446" i="4"/>
  <c r="H819" i="4" s="1"/>
  <c r="H116" i="2" s="1"/>
  <c r="D446" i="4"/>
  <c r="O445" i="4"/>
  <c r="X443" i="4"/>
  <c r="X816" i="4" s="1"/>
  <c r="X113" i="2" s="1"/>
  <c r="T443" i="4"/>
  <c r="T816" i="4" s="1"/>
  <c r="T113" i="2" s="1"/>
  <c r="S443" i="4"/>
  <c r="R443" i="4"/>
  <c r="R816" i="4" s="1"/>
  <c r="R113" i="2" s="1"/>
  <c r="Q443" i="4"/>
  <c r="O443" i="4"/>
  <c r="O816" i="4" s="1"/>
  <c r="O113" i="2" s="1"/>
  <c r="N443" i="4"/>
  <c r="M443" i="4"/>
  <c r="M816" i="4" s="1"/>
  <c r="M113" i="2" s="1"/>
  <c r="L443" i="4"/>
  <c r="J443" i="4"/>
  <c r="J816" i="4" s="1"/>
  <c r="J113" i="2" s="1"/>
  <c r="I443" i="4"/>
  <c r="I816" i="4" s="1"/>
  <c r="I113" i="2" s="1"/>
  <c r="H443" i="4"/>
  <c r="H816" i="4" s="1"/>
  <c r="H113" i="2" s="1"/>
  <c r="D443" i="4"/>
  <c r="D816" i="4" s="1"/>
  <c r="D113" i="2" s="1"/>
  <c r="X440" i="4"/>
  <c r="X813" i="4" s="1"/>
  <c r="X110" i="2" s="1"/>
  <c r="T440" i="4"/>
  <c r="S440" i="4"/>
  <c r="S813" i="4" s="1"/>
  <c r="S110" i="2" s="1"/>
  <c r="R440" i="4"/>
  <c r="Q440" i="4"/>
  <c r="Q813" i="4" s="1"/>
  <c r="Q110" i="2" s="1"/>
  <c r="O440" i="4"/>
  <c r="N440" i="4"/>
  <c r="N813" i="4" s="1"/>
  <c r="N110" i="2" s="1"/>
  <c r="M440" i="4"/>
  <c r="L440" i="4"/>
  <c r="L813" i="4" s="1"/>
  <c r="L110" i="2" s="1"/>
  <c r="J440" i="4"/>
  <c r="J813" i="4" s="1"/>
  <c r="J110" i="2" s="1"/>
  <c r="I440" i="4"/>
  <c r="I813" i="4" s="1"/>
  <c r="I110" i="2" s="1"/>
  <c r="H440" i="4"/>
  <c r="H813" i="4" s="1"/>
  <c r="H110" i="2" s="1"/>
  <c r="D440" i="4"/>
  <c r="O439" i="4"/>
  <c r="X437" i="4"/>
  <c r="X810" i="4" s="1"/>
  <c r="X107" i="2" s="1"/>
  <c r="T437" i="4"/>
  <c r="S437" i="4"/>
  <c r="R437" i="4"/>
  <c r="Q437" i="4"/>
  <c r="O437" i="4"/>
  <c r="N437" i="4"/>
  <c r="M437" i="4"/>
  <c r="L437" i="4"/>
  <c r="J437" i="4"/>
  <c r="J810" i="4" s="1"/>
  <c r="J107" i="2" s="1"/>
  <c r="I437" i="4"/>
  <c r="I810" i="4" s="1"/>
  <c r="I107" i="2" s="1"/>
  <c r="H437" i="4"/>
  <c r="H810" i="4" s="1"/>
  <c r="H107" i="2" s="1"/>
  <c r="D437" i="4"/>
  <c r="X434" i="4"/>
  <c r="X807" i="4" s="1"/>
  <c r="X104" i="2" s="1"/>
  <c r="T434" i="4"/>
  <c r="S434" i="4"/>
  <c r="R434" i="4"/>
  <c r="R807" i="4" s="1"/>
  <c r="R104" i="2" s="1"/>
  <c r="Q434" i="4"/>
  <c r="O434" i="4"/>
  <c r="N434" i="4"/>
  <c r="M434" i="4"/>
  <c r="M807" i="4" s="1"/>
  <c r="M104" i="2" s="1"/>
  <c r="L434" i="4"/>
  <c r="J434" i="4"/>
  <c r="J807" i="4" s="1"/>
  <c r="J104" i="2" s="1"/>
  <c r="I434" i="4"/>
  <c r="I807" i="4" s="1"/>
  <c r="I104" i="2" s="1"/>
  <c r="H434" i="4"/>
  <c r="H807" i="4" s="1"/>
  <c r="H104" i="2" s="1"/>
  <c r="D434" i="4"/>
  <c r="X431" i="4"/>
  <c r="X804" i="4" s="1"/>
  <c r="X101" i="2" s="1"/>
  <c r="T431" i="4"/>
  <c r="S431" i="4"/>
  <c r="S804" i="4" s="1"/>
  <c r="S101" i="2" s="1"/>
  <c r="R431" i="4"/>
  <c r="R804" i="4" s="1"/>
  <c r="R101" i="2" s="1"/>
  <c r="Q431" i="4"/>
  <c r="O431" i="4"/>
  <c r="N431" i="4"/>
  <c r="N804" i="4" s="1"/>
  <c r="N101" i="2" s="1"/>
  <c r="M431" i="4"/>
  <c r="M804" i="4" s="1"/>
  <c r="M101" i="2" s="1"/>
  <c r="L431" i="4"/>
  <c r="L804" i="4" s="1"/>
  <c r="L101" i="2" s="1"/>
  <c r="J431" i="4"/>
  <c r="J804" i="4" s="1"/>
  <c r="J101" i="2" s="1"/>
  <c r="I431" i="4"/>
  <c r="I804" i="4" s="1"/>
  <c r="I101" i="2" s="1"/>
  <c r="H431" i="4"/>
  <c r="H804" i="4" s="1"/>
  <c r="H101" i="2" s="1"/>
  <c r="D431" i="4"/>
  <c r="X428" i="4"/>
  <c r="X801" i="4" s="1"/>
  <c r="X98" i="2" s="1"/>
  <c r="T428" i="4"/>
  <c r="T801" i="4" s="1"/>
  <c r="T98" i="2" s="1"/>
  <c r="S428" i="4"/>
  <c r="R428" i="4"/>
  <c r="R801" i="4" s="1"/>
  <c r="R98" i="2" s="1"/>
  <c r="Q428" i="4"/>
  <c r="O428" i="4"/>
  <c r="O801" i="4" s="1"/>
  <c r="O98" i="2" s="1"/>
  <c r="N428" i="4"/>
  <c r="M428" i="4"/>
  <c r="M801" i="4" s="1"/>
  <c r="M98" i="2" s="1"/>
  <c r="L428" i="4"/>
  <c r="J428" i="4"/>
  <c r="J801" i="4" s="1"/>
  <c r="J98" i="2" s="1"/>
  <c r="I428" i="4"/>
  <c r="I801" i="4" s="1"/>
  <c r="I98" i="2" s="1"/>
  <c r="H428" i="4"/>
  <c r="H801" i="4" s="1"/>
  <c r="H98" i="2" s="1"/>
  <c r="D428" i="4"/>
  <c r="T427" i="4"/>
  <c r="T800" i="4" s="1"/>
  <c r="T97" i="2" s="1"/>
  <c r="S427" i="4"/>
  <c r="X425" i="4"/>
  <c r="X798" i="4" s="1"/>
  <c r="X95" i="2" s="1"/>
  <c r="T425" i="4"/>
  <c r="S425" i="4"/>
  <c r="R425" i="4"/>
  <c r="Q425" i="4"/>
  <c r="O425" i="4"/>
  <c r="N425" i="4"/>
  <c r="M425" i="4"/>
  <c r="L425" i="4"/>
  <c r="J425" i="4"/>
  <c r="J798" i="4" s="1"/>
  <c r="J95" i="2" s="1"/>
  <c r="I425" i="4"/>
  <c r="I798" i="4" s="1"/>
  <c r="I95" i="2" s="1"/>
  <c r="H425" i="4"/>
  <c r="H798" i="4" s="1"/>
  <c r="H95" i="2" s="1"/>
  <c r="D425" i="4"/>
  <c r="D798" i="4" s="1"/>
  <c r="D95" i="2" s="1"/>
  <c r="O424" i="4"/>
  <c r="X415" i="4"/>
  <c r="X414" i="4" s="1"/>
  <c r="T415" i="4"/>
  <c r="T414" i="4" s="1"/>
  <c r="S415" i="4"/>
  <c r="S414" i="4" s="1"/>
  <c r="R415" i="4"/>
  <c r="Q415" i="4"/>
  <c r="Q414" i="4" s="1"/>
  <c r="O415" i="4"/>
  <c r="O414" i="4" s="1"/>
  <c r="N415" i="4"/>
  <c r="N414" i="4" s="1"/>
  <c r="M415" i="4"/>
  <c r="L415" i="4"/>
  <c r="L414" i="4" s="1"/>
  <c r="J415" i="4"/>
  <c r="I415" i="4"/>
  <c r="I414" i="4" s="1"/>
  <c r="H415" i="4"/>
  <c r="D415" i="4"/>
  <c r="J414" i="4"/>
  <c r="X411" i="4"/>
  <c r="X410" i="4" s="1"/>
  <c r="T411" i="4"/>
  <c r="T410" i="4" s="1"/>
  <c r="S411" i="4"/>
  <c r="S410" i="4" s="1"/>
  <c r="R411" i="4"/>
  <c r="R410" i="4" s="1"/>
  <c r="Q411" i="4"/>
  <c r="Q410" i="4" s="1"/>
  <c r="O411" i="4"/>
  <c r="O410" i="4" s="1"/>
  <c r="N411" i="4"/>
  <c r="N410" i="4" s="1"/>
  <c r="M411" i="4"/>
  <c r="M410" i="4" s="1"/>
  <c r="L411" i="4"/>
  <c r="J411" i="4"/>
  <c r="J410" i="4" s="1"/>
  <c r="I411" i="4"/>
  <c r="I410" i="4" s="1"/>
  <c r="H411" i="4"/>
  <c r="D411" i="4"/>
  <c r="W408" i="4"/>
  <c r="X407" i="4"/>
  <c r="X406" i="4" s="1"/>
  <c r="T407" i="4"/>
  <c r="T406" i="4" s="1"/>
  <c r="S407" i="4"/>
  <c r="S406" i="4" s="1"/>
  <c r="R407" i="4"/>
  <c r="R406" i="4" s="1"/>
  <c r="Q407" i="4"/>
  <c r="Q406" i="4" s="1"/>
  <c r="O407" i="4"/>
  <c r="O406" i="4" s="1"/>
  <c r="N407" i="4"/>
  <c r="N406" i="4" s="1"/>
  <c r="M407" i="4"/>
  <c r="M406" i="4" s="1"/>
  <c r="L407" i="4"/>
  <c r="J407" i="4"/>
  <c r="J406" i="4" s="1"/>
  <c r="I407" i="4"/>
  <c r="I406" i="4" s="1"/>
  <c r="H407" i="4"/>
  <c r="D407" i="4"/>
  <c r="W405" i="4"/>
  <c r="X402" i="4"/>
  <c r="X401" i="4" s="1"/>
  <c r="T402" i="4"/>
  <c r="T401" i="4" s="1"/>
  <c r="S402" i="4"/>
  <c r="S401" i="4" s="1"/>
  <c r="R402" i="4"/>
  <c r="Q402" i="4"/>
  <c r="Q401" i="4" s="1"/>
  <c r="O402" i="4"/>
  <c r="O401" i="4" s="1"/>
  <c r="N402" i="4"/>
  <c r="N401" i="4" s="1"/>
  <c r="M402" i="4"/>
  <c r="L402" i="4"/>
  <c r="L401" i="4" s="1"/>
  <c r="J402" i="4"/>
  <c r="J401" i="4" s="1"/>
  <c r="I402" i="4"/>
  <c r="I401" i="4" s="1"/>
  <c r="H402" i="4"/>
  <c r="D402" i="4"/>
  <c r="X398" i="4"/>
  <c r="X397" i="4" s="1"/>
  <c r="T398" i="4"/>
  <c r="T397" i="4" s="1"/>
  <c r="S398" i="4"/>
  <c r="S397" i="4" s="1"/>
  <c r="R398" i="4"/>
  <c r="R397" i="4" s="1"/>
  <c r="Q398" i="4"/>
  <c r="O398" i="4"/>
  <c r="O397" i="4" s="1"/>
  <c r="N398" i="4"/>
  <c r="N397" i="4" s="1"/>
  <c r="M398" i="4"/>
  <c r="M397" i="4" s="1"/>
  <c r="L398" i="4"/>
  <c r="J398" i="4"/>
  <c r="J397" i="4" s="1"/>
  <c r="I398" i="4"/>
  <c r="I397" i="4" s="1"/>
  <c r="H398" i="4"/>
  <c r="H397" i="4" s="1"/>
  <c r="D398" i="4"/>
  <c r="X394" i="4"/>
  <c r="X393" i="4" s="1"/>
  <c r="T394" i="4"/>
  <c r="T393" i="4" s="1"/>
  <c r="S394" i="4"/>
  <c r="S393" i="4" s="1"/>
  <c r="R394" i="4"/>
  <c r="R393" i="4" s="1"/>
  <c r="Q394" i="4"/>
  <c r="Q393" i="4" s="1"/>
  <c r="O394" i="4"/>
  <c r="O393" i="4" s="1"/>
  <c r="N394" i="4"/>
  <c r="N393" i="4" s="1"/>
  <c r="M394" i="4"/>
  <c r="M393" i="4" s="1"/>
  <c r="L394" i="4"/>
  <c r="J394" i="4"/>
  <c r="J393" i="4" s="1"/>
  <c r="I394" i="4"/>
  <c r="I393" i="4" s="1"/>
  <c r="H394" i="4"/>
  <c r="H393" i="4" s="1"/>
  <c r="D394" i="4"/>
  <c r="X390" i="4"/>
  <c r="X389" i="4" s="1"/>
  <c r="T390" i="4"/>
  <c r="T389" i="4" s="1"/>
  <c r="S390" i="4"/>
  <c r="S389" i="4" s="1"/>
  <c r="R390" i="4"/>
  <c r="R389" i="4" s="1"/>
  <c r="Q390" i="4"/>
  <c r="Q389" i="4" s="1"/>
  <c r="O390" i="4"/>
  <c r="O389" i="4" s="1"/>
  <c r="N390" i="4"/>
  <c r="N389" i="4" s="1"/>
  <c r="M390" i="4"/>
  <c r="M389" i="4" s="1"/>
  <c r="L390" i="4"/>
  <c r="J390" i="4"/>
  <c r="J389" i="4" s="1"/>
  <c r="I390" i="4"/>
  <c r="I389" i="4" s="1"/>
  <c r="H390" i="4"/>
  <c r="D390" i="4"/>
  <c r="X386" i="4"/>
  <c r="X385" i="4" s="1"/>
  <c r="T386" i="4"/>
  <c r="T385" i="4" s="1"/>
  <c r="S386" i="4"/>
  <c r="S385" i="4" s="1"/>
  <c r="R386" i="4"/>
  <c r="R385" i="4" s="1"/>
  <c r="Q386" i="4"/>
  <c r="O386" i="4"/>
  <c r="O385" i="4" s="1"/>
  <c r="N386" i="4"/>
  <c r="N385" i="4" s="1"/>
  <c r="M386" i="4"/>
  <c r="M385" i="4" s="1"/>
  <c r="L386" i="4"/>
  <c r="J386" i="4"/>
  <c r="J385" i="4" s="1"/>
  <c r="I386" i="4"/>
  <c r="I385" i="4" s="1"/>
  <c r="H386" i="4"/>
  <c r="D386" i="4"/>
  <c r="X382" i="4"/>
  <c r="X381" i="4" s="1"/>
  <c r="T382" i="4"/>
  <c r="T381" i="4" s="1"/>
  <c r="S382" i="4"/>
  <c r="S381" i="4" s="1"/>
  <c r="R382" i="4"/>
  <c r="R381" i="4" s="1"/>
  <c r="Q382" i="4"/>
  <c r="O382" i="4"/>
  <c r="O381" i="4" s="1"/>
  <c r="N382" i="4"/>
  <c r="N381" i="4" s="1"/>
  <c r="M382" i="4"/>
  <c r="M381" i="4" s="1"/>
  <c r="L382" i="4"/>
  <c r="J382" i="4"/>
  <c r="J381" i="4" s="1"/>
  <c r="I382" i="4"/>
  <c r="I381" i="4" s="1"/>
  <c r="H382" i="4"/>
  <c r="D382" i="4"/>
  <c r="X378" i="4"/>
  <c r="X377" i="4" s="1"/>
  <c r="T378" i="4"/>
  <c r="T377" i="4" s="1"/>
  <c r="S378" i="4"/>
  <c r="S377" i="4" s="1"/>
  <c r="R378" i="4"/>
  <c r="R377" i="4" s="1"/>
  <c r="Q378" i="4"/>
  <c r="O378" i="4"/>
  <c r="O377" i="4" s="1"/>
  <c r="N378" i="4"/>
  <c r="N377" i="4" s="1"/>
  <c r="M378" i="4"/>
  <c r="M377" i="4" s="1"/>
  <c r="L378" i="4"/>
  <c r="J378" i="4"/>
  <c r="J377" i="4" s="1"/>
  <c r="I378" i="4"/>
  <c r="I377" i="4" s="1"/>
  <c r="H378" i="4"/>
  <c r="D378" i="4"/>
  <c r="X374" i="4"/>
  <c r="X373" i="4" s="1"/>
  <c r="T374" i="4"/>
  <c r="T373" i="4" s="1"/>
  <c r="S374" i="4"/>
  <c r="S373" i="4" s="1"/>
  <c r="R374" i="4"/>
  <c r="R373" i="4" s="1"/>
  <c r="Q374" i="4"/>
  <c r="O374" i="4"/>
  <c r="O373" i="4" s="1"/>
  <c r="N374" i="4"/>
  <c r="N373" i="4" s="1"/>
  <c r="M374" i="4"/>
  <c r="M373" i="4" s="1"/>
  <c r="L374" i="4"/>
  <c r="J374" i="4"/>
  <c r="J373" i="4" s="1"/>
  <c r="I374" i="4"/>
  <c r="I373" i="4" s="1"/>
  <c r="H374" i="4"/>
  <c r="D374" i="4"/>
  <c r="X370" i="4"/>
  <c r="X369" i="4" s="1"/>
  <c r="T370" i="4"/>
  <c r="T369" i="4" s="1"/>
  <c r="S370" i="4"/>
  <c r="S369" i="4" s="1"/>
  <c r="R370" i="4"/>
  <c r="R369" i="4" s="1"/>
  <c r="Q370" i="4"/>
  <c r="O370" i="4"/>
  <c r="O369" i="4" s="1"/>
  <c r="N370" i="4"/>
  <c r="N369" i="4" s="1"/>
  <c r="M370" i="4"/>
  <c r="M369" i="4" s="1"/>
  <c r="L370" i="4"/>
  <c r="J370" i="4"/>
  <c r="J369" i="4" s="1"/>
  <c r="I370" i="4"/>
  <c r="I369" i="4" s="1"/>
  <c r="H370" i="4"/>
  <c r="D370" i="4"/>
  <c r="X366" i="4"/>
  <c r="X365" i="4" s="1"/>
  <c r="T366" i="4"/>
  <c r="T365" i="4" s="1"/>
  <c r="S366" i="4"/>
  <c r="S365" i="4" s="1"/>
  <c r="R366" i="4"/>
  <c r="R365" i="4" s="1"/>
  <c r="Q366" i="4"/>
  <c r="Q365" i="4" s="1"/>
  <c r="O366" i="4"/>
  <c r="N366" i="4"/>
  <c r="N365" i="4" s="1"/>
  <c r="M366" i="4"/>
  <c r="M365" i="4" s="1"/>
  <c r="L366" i="4"/>
  <c r="J366" i="4"/>
  <c r="J365" i="4" s="1"/>
  <c r="I366" i="4"/>
  <c r="I365" i="4" s="1"/>
  <c r="H366" i="4"/>
  <c r="D366" i="4"/>
  <c r="O365" i="4"/>
  <c r="X362" i="4"/>
  <c r="X361" i="4" s="1"/>
  <c r="T362" i="4"/>
  <c r="S362" i="4"/>
  <c r="R362" i="4"/>
  <c r="Q362" i="4"/>
  <c r="O362" i="4"/>
  <c r="O361" i="4" s="1"/>
  <c r="N362" i="4"/>
  <c r="N361" i="4" s="1"/>
  <c r="M362" i="4"/>
  <c r="M361" i="4" s="1"/>
  <c r="L362" i="4"/>
  <c r="J362" i="4"/>
  <c r="J361" i="4" s="1"/>
  <c r="I362" i="4"/>
  <c r="I361" i="4" s="1"/>
  <c r="H362" i="4"/>
  <c r="D362" i="4"/>
  <c r="T361" i="4"/>
  <c r="S361" i="4"/>
  <c r="R361" i="4"/>
  <c r="X358" i="4"/>
  <c r="X357" i="4" s="1"/>
  <c r="T358" i="4"/>
  <c r="T357" i="4" s="1"/>
  <c r="S358" i="4"/>
  <c r="S357" i="4" s="1"/>
  <c r="R358" i="4"/>
  <c r="R357" i="4" s="1"/>
  <c r="Q358" i="4"/>
  <c r="O358" i="4"/>
  <c r="N358" i="4"/>
  <c r="N357" i="4" s="1"/>
  <c r="M358" i="4"/>
  <c r="M357" i="4" s="1"/>
  <c r="L358" i="4"/>
  <c r="L357" i="4" s="1"/>
  <c r="J358" i="4"/>
  <c r="J357" i="4" s="1"/>
  <c r="I358" i="4"/>
  <c r="I357" i="4" s="1"/>
  <c r="H358" i="4"/>
  <c r="D358" i="4"/>
  <c r="X354" i="4"/>
  <c r="X353" i="4" s="1"/>
  <c r="T354" i="4"/>
  <c r="S354" i="4"/>
  <c r="S353" i="4" s="1"/>
  <c r="R354" i="4"/>
  <c r="R353" i="4" s="1"/>
  <c r="Q354" i="4"/>
  <c r="O354" i="4"/>
  <c r="O353" i="4" s="1"/>
  <c r="N354" i="4"/>
  <c r="N353" i="4" s="1"/>
  <c r="M354" i="4"/>
  <c r="M353" i="4" s="1"/>
  <c r="L354" i="4"/>
  <c r="J354" i="4"/>
  <c r="J353" i="4" s="1"/>
  <c r="I354" i="4"/>
  <c r="I353" i="4" s="1"/>
  <c r="H354" i="4"/>
  <c r="D354" i="4"/>
  <c r="T353" i="4"/>
  <c r="X346" i="4"/>
  <c r="X345" i="4" s="1"/>
  <c r="T346" i="4"/>
  <c r="S346" i="4"/>
  <c r="S345" i="4" s="1"/>
  <c r="R346" i="4"/>
  <c r="R345" i="4" s="1"/>
  <c r="Q346" i="4"/>
  <c r="Q345" i="4" s="1"/>
  <c r="O346" i="4"/>
  <c r="O345" i="4" s="1"/>
  <c r="N346" i="4"/>
  <c r="N345" i="4" s="1"/>
  <c r="M346" i="4"/>
  <c r="L346" i="4"/>
  <c r="L345" i="4" s="1"/>
  <c r="J346" i="4"/>
  <c r="J345" i="4" s="1"/>
  <c r="I346" i="4"/>
  <c r="I345" i="4" s="1"/>
  <c r="H346" i="4"/>
  <c r="H345" i="4" s="1"/>
  <c r="D346" i="4"/>
  <c r="T345" i="4"/>
  <c r="X343" i="4"/>
  <c r="X342" i="4" s="1"/>
  <c r="T343" i="4"/>
  <c r="T342" i="4" s="1"/>
  <c r="S343" i="4"/>
  <c r="S342" i="4" s="1"/>
  <c r="R343" i="4"/>
  <c r="R342" i="4" s="1"/>
  <c r="Q343" i="4"/>
  <c r="O343" i="4"/>
  <c r="O342" i="4" s="1"/>
  <c r="N343" i="4"/>
  <c r="N342" i="4" s="1"/>
  <c r="M343" i="4"/>
  <c r="M342" i="4" s="1"/>
  <c r="L343" i="4"/>
  <c r="J343" i="4"/>
  <c r="J342" i="4" s="1"/>
  <c r="I343" i="4"/>
  <c r="I342" i="4" s="1"/>
  <c r="H343" i="4"/>
  <c r="H342" i="4" s="1"/>
  <c r="D343" i="4"/>
  <c r="X340" i="4"/>
  <c r="X339" i="4" s="1"/>
  <c r="T340" i="4"/>
  <c r="T339" i="4" s="1"/>
  <c r="S340" i="4"/>
  <c r="S339" i="4" s="1"/>
  <c r="R340" i="4"/>
  <c r="R339" i="4" s="1"/>
  <c r="Q340" i="4"/>
  <c r="O340" i="4"/>
  <c r="O339" i="4" s="1"/>
  <c r="N340" i="4"/>
  <c r="N339" i="4" s="1"/>
  <c r="M340" i="4"/>
  <c r="M339" i="4" s="1"/>
  <c r="L340" i="4"/>
  <c r="J340" i="4"/>
  <c r="J339" i="4" s="1"/>
  <c r="I340" i="4"/>
  <c r="I339" i="4" s="1"/>
  <c r="H340" i="4"/>
  <c r="D340" i="4"/>
  <c r="G340" i="4" s="1"/>
  <c r="X336" i="4"/>
  <c r="X335" i="4" s="1"/>
  <c r="T336" i="4"/>
  <c r="S336" i="4"/>
  <c r="S335" i="4" s="1"/>
  <c r="R336" i="4"/>
  <c r="Q336" i="4"/>
  <c r="Q335" i="4" s="1"/>
  <c r="O336" i="4"/>
  <c r="O335" i="4" s="1"/>
  <c r="N336" i="4"/>
  <c r="N335" i="4" s="1"/>
  <c r="M336" i="4"/>
  <c r="L336" i="4"/>
  <c r="L335" i="4" s="1"/>
  <c r="J336" i="4"/>
  <c r="J335" i="4" s="1"/>
  <c r="I336" i="4"/>
  <c r="I335" i="4" s="1"/>
  <c r="H336" i="4"/>
  <c r="H335" i="4" s="1"/>
  <c r="D336" i="4"/>
  <c r="T335" i="4"/>
  <c r="X333" i="4"/>
  <c r="X332" i="4" s="1"/>
  <c r="T333" i="4"/>
  <c r="T332" i="4" s="1"/>
  <c r="S333" i="4"/>
  <c r="S332" i="4" s="1"/>
  <c r="R333" i="4"/>
  <c r="R332" i="4" s="1"/>
  <c r="Q333" i="4"/>
  <c r="Q332" i="4" s="1"/>
  <c r="O333" i="4"/>
  <c r="O332" i="4" s="1"/>
  <c r="N333" i="4"/>
  <c r="N332" i="4" s="1"/>
  <c r="M333" i="4"/>
  <c r="M332" i="4" s="1"/>
  <c r="L333" i="4"/>
  <c r="J333" i="4"/>
  <c r="J332" i="4" s="1"/>
  <c r="I333" i="4"/>
  <c r="I332" i="4" s="1"/>
  <c r="H333" i="4"/>
  <c r="H332" i="4" s="1"/>
  <c r="D333" i="4"/>
  <c r="G333" i="4" s="1"/>
  <c r="X330" i="4"/>
  <c r="X329" i="4" s="1"/>
  <c r="T330" i="4"/>
  <c r="T329" i="4" s="1"/>
  <c r="S330" i="4"/>
  <c r="S329" i="4" s="1"/>
  <c r="R330" i="4"/>
  <c r="R329" i="4" s="1"/>
  <c r="Q330" i="4"/>
  <c r="O330" i="4"/>
  <c r="O329" i="4" s="1"/>
  <c r="N330" i="4"/>
  <c r="N329" i="4" s="1"/>
  <c r="M330" i="4"/>
  <c r="M329" i="4" s="1"/>
  <c r="L330" i="4"/>
  <c r="L329" i="4" s="1"/>
  <c r="J330" i="4"/>
  <c r="J329" i="4" s="1"/>
  <c r="I330" i="4"/>
  <c r="I329" i="4" s="1"/>
  <c r="H330" i="4"/>
  <c r="H329" i="4" s="1"/>
  <c r="D330" i="4"/>
  <c r="X327" i="4"/>
  <c r="X326" i="4" s="1"/>
  <c r="T327" i="4"/>
  <c r="T326" i="4" s="1"/>
  <c r="S327" i="4"/>
  <c r="S326" i="4" s="1"/>
  <c r="R327" i="4"/>
  <c r="R326" i="4" s="1"/>
  <c r="Q327" i="4"/>
  <c r="O327" i="4"/>
  <c r="O326" i="4" s="1"/>
  <c r="N327" i="4"/>
  <c r="N326" i="4" s="1"/>
  <c r="M327" i="4"/>
  <c r="M326" i="4" s="1"/>
  <c r="L327" i="4"/>
  <c r="J327" i="4"/>
  <c r="J326" i="4" s="1"/>
  <c r="I327" i="4"/>
  <c r="I326" i="4" s="1"/>
  <c r="H327" i="4"/>
  <c r="H326" i="4" s="1"/>
  <c r="D327" i="4"/>
  <c r="X324" i="4"/>
  <c r="X323" i="4" s="1"/>
  <c r="T324" i="4"/>
  <c r="T323" i="4" s="1"/>
  <c r="S324" i="4"/>
  <c r="S323" i="4" s="1"/>
  <c r="R324" i="4"/>
  <c r="R323" i="4" s="1"/>
  <c r="Q324" i="4"/>
  <c r="O324" i="4"/>
  <c r="O323" i="4" s="1"/>
  <c r="N324" i="4"/>
  <c r="N323" i="4" s="1"/>
  <c r="M324" i="4"/>
  <c r="M323" i="4" s="1"/>
  <c r="L324" i="4"/>
  <c r="J324" i="4"/>
  <c r="J323" i="4" s="1"/>
  <c r="I324" i="4"/>
  <c r="I323" i="4" s="1"/>
  <c r="H324" i="4"/>
  <c r="D324" i="4"/>
  <c r="D323" i="4" s="1"/>
  <c r="X321" i="4"/>
  <c r="X320" i="4" s="1"/>
  <c r="T321" i="4"/>
  <c r="T320" i="4" s="1"/>
  <c r="S321" i="4"/>
  <c r="S320" i="4" s="1"/>
  <c r="R321" i="4"/>
  <c r="R320" i="4" s="1"/>
  <c r="Q321" i="4"/>
  <c r="Q320" i="4" s="1"/>
  <c r="O321" i="4"/>
  <c r="N321" i="4"/>
  <c r="N320" i="4" s="1"/>
  <c r="M321" i="4"/>
  <c r="M320" i="4" s="1"/>
  <c r="L321" i="4"/>
  <c r="L320" i="4" s="1"/>
  <c r="J321" i="4"/>
  <c r="J320" i="4" s="1"/>
  <c r="I321" i="4"/>
  <c r="I320" i="4" s="1"/>
  <c r="H321" i="4"/>
  <c r="D321" i="4"/>
  <c r="G321" i="4" s="1"/>
  <c r="O320" i="4"/>
  <c r="X318" i="4"/>
  <c r="X317" i="4" s="1"/>
  <c r="T318" i="4"/>
  <c r="S318" i="4"/>
  <c r="R318" i="4"/>
  <c r="R317" i="4" s="1"/>
  <c r="Q318" i="4"/>
  <c r="O318" i="4"/>
  <c r="O317" i="4" s="1"/>
  <c r="N318" i="4"/>
  <c r="N317" i="4" s="1"/>
  <c r="M318" i="4"/>
  <c r="M317" i="4" s="1"/>
  <c r="L318" i="4"/>
  <c r="J318" i="4"/>
  <c r="J317" i="4" s="1"/>
  <c r="I318" i="4"/>
  <c r="I317" i="4" s="1"/>
  <c r="H318" i="4"/>
  <c r="D318" i="4"/>
  <c r="T317" i="4"/>
  <c r="S317" i="4"/>
  <c r="T315" i="4"/>
  <c r="T314" i="4" s="1"/>
  <c r="S315" i="4"/>
  <c r="R315" i="4"/>
  <c r="R314" i="4" s="1"/>
  <c r="Q315" i="4"/>
  <c r="O315" i="4"/>
  <c r="O314" i="4" s="1"/>
  <c r="N315" i="4"/>
  <c r="N314" i="4" s="1"/>
  <c r="M315" i="4"/>
  <c r="L315" i="4"/>
  <c r="D315" i="4"/>
  <c r="S314" i="4"/>
  <c r="X311" i="4"/>
  <c r="T311" i="4"/>
  <c r="S311" i="4"/>
  <c r="S310" i="4" s="1"/>
  <c r="R311" i="4"/>
  <c r="R310" i="4" s="1"/>
  <c r="Q311" i="4"/>
  <c r="Q310" i="4" s="1"/>
  <c r="O311" i="4"/>
  <c r="O310" i="4" s="1"/>
  <c r="N311" i="4"/>
  <c r="N310" i="4" s="1"/>
  <c r="M311" i="4"/>
  <c r="M310" i="4" s="1"/>
  <c r="L311" i="4"/>
  <c r="J311" i="4"/>
  <c r="I311" i="4"/>
  <c r="H311" i="4"/>
  <c r="D311" i="4"/>
  <c r="T310" i="4"/>
  <c r="X308" i="4"/>
  <c r="X307" i="4" s="1"/>
  <c r="T308" i="4"/>
  <c r="T307" i="4" s="1"/>
  <c r="S308" i="4"/>
  <c r="S307" i="4" s="1"/>
  <c r="R308" i="4"/>
  <c r="R307" i="4" s="1"/>
  <c r="Q308" i="4"/>
  <c r="O308" i="4"/>
  <c r="O307" i="4" s="1"/>
  <c r="N308" i="4"/>
  <c r="N307" i="4" s="1"/>
  <c r="M308" i="4"/>
  <c r="M307" i="4" s="1"/>
  <c r="L308" i="4"/>
  <c r="J308" i="4"/>
  <c r="J307" i="4" s="1"/>
  <c r="I308" i="4"/>
  <c r="I307" i="4" s="1"/>
  <c r="H308" i="4"/>
  <c r="D308" i="4"/>
  <c r="D307" i="4" s="1"/>
  <c r="X305" i="4"/>
  <c r="X304" i="4" s="1"/>
  <c r="T305" i="4"/>
  <c r="T304" i="4" s="1"/>
  <c r="S305" i="4"/>
  <c r="S304" i="4" s="1"/>
  <c r="R305" i="4"/>
  <c r="R304" i="4" s="1"/>
  <c r="Q305" i="4"/>
  <c r="O305" i="4"/>
  <c r="O304" i="4" s="1"/>
  <c r="N305" i="4"/>
  <c r="N304" i="4" s="1"/>
  <c r="M305" i="4"/>
  <c r="M304" i="4" s="1"/>
  <c r="L305" i="4"/>
  <c r="L304" i="4" s="1"/>
  <c r="J305" i="4"/>
  <c r="J304" i="4" s="1"/>
  <c r="I305" i="4"/>
  <c r="I304" i="4" s="1"/>
  <c r="H305" i="4"/>
  <c r="H304" i="4" s="1"/>
  <c r="D305" i="4"/>
  <c r="X302" i="4"/>
  <c r="X301" i="4" s="1"/>
  <c r="T302" i="4"/>
  <c r="T301" i="4" s="1"/>
  <c r="S302" i="4"/>
  <c r="S301" i="4" s="1"/>
  <c r="R302" i="4"/>
  <c r="R301" i="4" s="1"/>
  <c r="Q302" i="4"/>
  <c r="O302" i="4"/>
  <c r="O301" i="4" s="1"/>
  <c r="N302" i="4"/>
  <c r="N301" i="4" s="1"/>
  <c r="M302" i="4"/>
  <c r="M301" i="4" s="1"/>
  <c r="L302" i="4"/>
  <c r="J302" i="4"/>
  <c r="J301" i="4" s="1"/>
  <c r="I302" i="4"/>
  <c r="I301" i="4" s="1"/>
  <c r="H302" i="4"/>
  <c r="H301" i="4" s="1"/>
  <c r="D302" i="4"/>
  <c r="X299" i="4"/>
  <c r="X298" i="4" s="1"/>
  <c r="T299" i="4"/>
  <c r="T298" i="4" s="1"/>
  <c r="S299" i="4"/>
  <c r="S298" i="4" s="1"/>
  <c r="R299" i="4"/>
  <c r="R298" i="4" s="1"/>
  <c r="Q299" i="4"/>
  <c r="Q298" i="4" s="1"/>
  <c r="O299" i="4"/>
  <c r="O298" i="4" s="1"/>
  <c r="N299" i="4"/>
  <c r="N298" i="4" s="1"/>
  <c r="M299" i="4"/>
  <c r="M298" i="4" s="1"/>
  <c r="L299" i="4"/>
  <c r="J299" i="4"/>
  <c r="J298" i="4" s="1"/>
  <c r="I299" i="4"/>
  <c r="I298" i="4" s="1"/>
  <c r="H299" i="4"/>
  <c r="H298" i="4" s="1"/>
  <c r="D299" i="4"/>
  <c r="X291" i="4"/>
  <c r="X290" i="4" s="1"/>
  <c r="T291" i="4"/>
  <c r="T290" i="4" s="1"/>
  <c r="S291" i="4"/>
  <c r="S290" i="4" s="1"/>
  <c r="R291" i="4"/>
  <c r="R290" i="4" s="1"/>
  <c r="Q291" i="4"/>
  <c r="O291" i="4"/>
  <c r="N291" i="4"/>
  <c r="N290" i="4" s="1"/>
  <c r="M291" i="4"/>
  <c r="M290" i="4" s="1"/>
  <c r="L291" i="4"/>
  <c r="J291" i="4"/>
  <c r="J290" i="4" s="1"/>
  <c r="I291" i="4"/>
  <c r="I290" i="4" s="1"/>
  <c r="H291" i="4"/>
  <c r="D291" i="4"/>
  <c r="O290" i="4"/>
  <c r="X287" i="4"/>
  <c r="X286" i="4" s="1"/>
  <c r="T287" i="4"/>
  <c r="T286" i="4" s="1"/>
  <c r="S287" i="4"/>
  <c r="S286" i="4" s="1"/>
  <c r="R287" i="4"/>
  <c r="R286" i="4" s="1"/>
  <c r="Q287" i="4"/>
  <c r="O287" i="4"/>
  <c r="N287" i="4"/>
  <c r="N286" i="4" s="1"/>
  <c r="M287" i="4"/>
  <c r="M286" i="4" s="1"/>
  <c r="L287" i="4"/>
  <c r="J287" i="4"/>
  <c r="J286" i="4" s="1"/>
  <c r="I287" i="4"/>
  <c r="I286" i="4" s="1"/>
  <c r="H287" i="4"/>
  <c r="D287" i="4"/>
  <c r="O286" i="4"/>
  <c r="X283" i="4"/>
  <c r="X282" i="4" s="1"/>
  <c r="T283" i="4"/>
  <c r="T282" i="4" s="1"/>
  <c r="S283" i="4"/>
  <c r="S282" i="4" s="1"/>
  <c r="R283" i="4"/>
  <c r="R282" i="4" s="1"/>
  <c r="Q283" i="4"/>
  <c r="Q282" i="4" s="1"/>
  <c r="O283" i="4"/>
  <c r="N283" i="4"/>
  <c r="N282" i="4" s="1"/>
  <c r="M283" i="4"/>
  <c r="M282" i="4" s="1"/>
  <c r="L283" i="4"/>
  <c r="J283" i="4"/>
  <c r="J282" i="4" s="1"/>
  <c r="I283" i="4"/>
  <c r="I282" i="4" s="1"/>
  <c r="H283" i="4"/>
  <c r="D283" i="4"/>
  <c r="O282" i="4"/>
  <c r="X279" i="4"/>
  <c r="X278" i="4" s="1"/>
  <c r="T279" i="4"/>
  <c r="T278" i="4" s="1"/>
  <c r="S279" i="4"/>
  <c r="S278" i="4" s="1"/>
  <c r="R279" i="4"/>
  <c r="R278" i="4" s="1"/>
  <c r="Q279" i="4"/>
  <c r="Q278" i="4" s="1"/>
  <c r="O279" i="4"/>
  <c r="O278" i="4" s="1"/>
  <c r="N279" i="4"/>
  <c r="N278" i="4" s="1"/>
  <c r="M279" i="4"/>
  <c r="L279" i="4"/>
  <c r="L278" i="4" s="1"/>
  <c r="J279" i="4"/>
  <c r="J278" i="4" s="1"/>
  <c r="I279" i="4"/>
  <c r="I278" i="4" s="1"/>
  <c r="H279" i="4"/>
  <c r="D279" i="4"/>
  <c r="X275" i="4"/>
  <c r="X274" i="4" s="1"/>
  <c r="T275" i="4"/>
  <c r="T274" i="4" s="1"/>
  <c r="S275" i="4"/>
  <c r="S274" i="4" s="1"/>
  <c r="R275" i="4"/>
  <c r="R274" i="4" s="1"/>
  <c r="Q275" i="4"/>
  <c r="O275" i="4"/>
  <c r="O274" i="4" s="1"/>
  <c r="N275" i="4"/>
  <c r="N274" i="4" s="1"/>
  <c r="M275" i="4"/>
  <c r="M274" i="4" s="1"/>
  <c r="L275" i="4"/>
  <c r="J275" i="4"/>
  <c r="J274" i="4" s="1"/>
  <c r="I275" i="4"/>
  <c r="I274" i="4" s="1"/>
  <c r="H275" i="4"/>
  <c r="D275" i="4"/>
  <c r="X271" i="4"/>
  <c r="X270" i="4" s="1"/>
  <c r="T271" i="4"/>
  <c r="T270" i="4" s="1"/>
  <c r="S271" i="4"/>
  <c r="S270" i="4" s="1"/>
  <c r="R271" i="4"/>
  <c r="R270" i="4" s="1"/>
  <c r="Q271" i="4"/>
  <c r="O271" i="4"/>
  <c r="O270" i="4" s="1"/>
  <c r="N271" i="4"/>
  <c r="N270" i="4" s="1"/>
  <c r="M271" i="4"/>
  <c r="M270" i="4" s="1"/>
  <c r="L271" i="4"/>
  <c r="J271" i="4"/>
  <c r="J270" i="4" s="1"/>
  <c r="I271" i="4"/>
  <c r="I270" i="4" s="1"/>
  <c r="H271" i="4"/>
  <c r="D271" i="4"/>
  <c r="X267" i="4"/>
  <c r="X266" i="4" s="1"/>
  <c r="T267" i="4"/>
  <c r="T266" i="4" s="1"/>
  <c r="S267" i="4"/>
  <c r="S266" i="4" s="1"/>
  <c r="R267" i="4"/>
  <c r="R266" i="4" s="1"/>
  <c r="Q267" i="4"/>
  <c r="Q266" i="4" s="1"/>
  <c r="O267" i="4"/>
  <c r="N267" i="4"/>
  <c r="N266" i="4" s="1"/>
  <c r="M267" i="4"/>
  <c r="M266" i="4" s="1"/>
  <c r="L267" i="4"/>
  <c r="J267" i="4"/>
  <c r="J266" i="4" s="1"/>
  <c r="I267" i="4"/>
  <c r="I266" i="4" s="1"/>
  <c r="H267" i="4"/>
  <c r="D267" i="4"/>
  <c r="O266" i="4"/>
  <c r="X263" i="4"/>
  <c r="X262" i="4" s="1"/>
  <c r="T263" i="4"/>
  <c r="T262" i="4" s="1"/>
  <c r="S263" i="4"/>
  <c r="S262" i="4" s="1"/>
  <c r="R263" i="4"/>
  <c r="R262" i="4" s="1"/>
  <c r="Q263" i="4"/>
  <c r="O263" i="4"/>
  <c r="O262" i="4" s="1"/>
  <c r="N263" i="4"/>
  <c r="N262" i="4" s="1"/>
  <c r="M263" i="4"/>
  <c r="M262" i="4" s="1"/>
  <c r="L263" i="4"/>
  <c r="J263" i="4"/>
  <c r="J262" i="4" s="1"/>
  <c r="I263" i="4"/>
  <c r="I262" i="4" s="1"/>
  <c r="H263" i="4"/>
  <c r="D263" i="4"/>
  <c r="X259" i="4"/>
  <c r="X258" i="4" s="1"/>
  <c r="T259" i="4"/>
  <c r="T258" i="4" s="1"/>
  <c r="S259" i="4"/>
  <c r="S258" i="4" s="1"/>
  <c r="R259" i="4"/>
  <c r="R258" i="4" s="1"/>
  <c r="Q259" i="4"/>
  <c r="Q258" i="4" s="1"/>
  <c r="O259" i="4"/>
  <c r="O258" i="4" s="1"/>
  <c r="N259" i="4"/>
  <c r="N258" i="4" s="1"/>
  <c r="M259" i="4"/>
  <c r="M258" i="4" s="1"/>
  <c r="L259" i="4"/>
  <c r="J259" i="4"/>
  <c r="J258" i="4" s="1"/>
  <c r="I259" i="4"/>
  <c r="I258" i="4" s="1"/>
  <c r="H259" i="4"/>
  <c r="D259" i="4"/>
  <c r="X255" i="4"/>
  <c r="X254" i="4" s="1"/>
  <c r="T255" i="4"/>
  <c r="T254" i="4" s="1"/>
  <c r="S255" i="4"/>
  <c r="S254" i="4" s="1"/>
  <c r="R255" i="4"/>
  <c r="R254" i="4" s="1"/>
  <c r="Q255" i="4"/>
  <c r="O255" i="4"/>
  <c r="O254" i="4" s="1"/>
  <c r="N255" i="4"/>
  <c r="N254" i="4" s="1"/>
  <c r="M255" i="4"/>
  <c r="M254" i="4" s="1"/>
  <c r="L255" i="4"/>
  <c r="J255" i="4"/>
  <c r="J254" i="4" s="1"/>
  <c r="I255" i="4"/>
  <c r="I254" i="4" s="1"/>
  <c r="H255" i="4"/>
  <c r="D255" i="4"/>
  <c r="X251" i="4"/>
  <c r="X250" i="4" s="1"/>
  <c r="T251" i="4"/>
  <c r="T250" i="4" s="1"/>
  <c r="S251" i="4"/>
  <c r="S250" i="4" s="1"/>
  <c r="R251" i="4"/>
  <c r="R250" i="4" s="1"/>
  <c r="Q251" i="4"/>
  <c r="Q250" i="4" s="1"/>
  <c r="O251" i="4"/>
  <c r="O250" i="4" s="1"/>
  <c r="N251" i="4"/>
  <c r="N250" i="4" s="1"/>
  <c r="M251" i="4"/>
  <c r="M250" i="4" s="1"/>
  <c r="L251" i="4"/>
  <c r="J251" i="4"/>
  <c r="J250" i="4" s="1"/>
  <c r="I251" i="4"/>
  <c r="I250" i="4" s="1"/>
  <c r="H251" i="4"/>
  <c r="D251" i="4"/>
  <c r="X247" i="4"/>
  <c r="X246" i="4" s="1"/>
  <c r="T247" i="4"/>
  <c r="T246" i="4" s="1"/>
  <c r="S247" i="4"/>
  <c r="S246" i="4" s="1"/>
  <c r="R247" i="4"/>
  <c r="R246" i="4" s="1"/>
  <c r="Q247" i="4"/>
  <c r="O247" i="4"/>
  <c r="O246" i="4" s="1"/>
  <c r="N247" i="4"/>
  <c r="N246" i="4" s="1"/>
  <c r="M247" i="4"/>
  <c r="M246" i="4" s="1"/>
  <c r="L247" i="4"/>
  <c r="J247" i="4"/>
  <c r="J246" i="4" s="1"/>
  <c r="I247" i="4"/>
  <c r="I246" i="4" s="1"/>
  <c r="H247" i="4"/>
  <c r="D247" i="4"/>
  <c r="X243" i="4"/>
  <c r="X242" i="4" s="1"/>
  <c r="T243" i="4"/>
  <c r="T242" i="4" s="1"/>
  <c r="S243" i="4"/>
  <c r="S242" i="4" s="1"/>
  <c r="R243" i="4"/>
  <c r="R242" i="4" s="1"/>
  <c r="Q243" i="4"/>
  <c r="Q242" i="4" s="1"/>
  <c r="O243" i="4"/>
  <c r="O242" i="4" s="1"/>
  <c r="N243" i="4"/>
  <c r="N242" i="4" s="1"/>
  <c r="M243" i="4"/>
  <c r="M242" i="4" s="1"/>
  <c r="L243" i="4"/>
  <c r="J243" i="4"/>
  <c r="J242" i="4" s="1"/>
  <c r="I243" i="4"/>
  <c r="I242" i="4" s="1"/>
  <c r="H243" i="4"/>
  <c r="D243" i="4"/>
  <c r="X239" i="4"/>
  <c r="X238" i="4" s="1"/>
  <c r="T239" i="4"/>
  <c r="T238" i="4" s="1"/>
  <c r="S239" i="4"/>
  <c r="S238" i="4" s="1"/>
  <c r="R239" i="4"/>
  <c r="R238" i="4" s="1"/>
  <c r="Q239" i="4"/>
  <c r="O239" i="4"/>
  <c r="O238" i="4" s="1"/>
  <c r="N239" i="4"/>
  <c r="N238" i="4" s="1"/>
  <c r="M239" i="4"/>
  <c r="M238" i="4" s="1"/>
  <c r="L239" i="4"/>
  <c r="J239" i="4"/>
  <c r="J238" i="4" s="1"/>
  <c r="I239" i="4"/>
  <c r="I238" i="4" s="1"/>
  <c r="H239" i="4"/>
  <c r="D239" i="4"/>
  <c r="X235" i="4"/>
  <c r="X234" i="4" s="1"/>
  <c r="T235" i="4"/>
  <c r="T234" i="4" s="1"/>
  <c r="S235" i="4"/>
  <c r="S234" i="4" s="1"/>
  <c r="R235" i="4"/>
  <c r="R234" i="4" s="1"/>
  <c r="Q235" i="4"/>
  <c r="Q234" i="4" s="1"/>
  <c r="O235" i="4"/>
  <c r="O234" i="4" s="1"/>
  <c r="N235" i="4"/>
  <c r="N234" i="4" s="1"/>
  <c r="M235" i="4"/>
  <c r="M234" i="4" s="1"/>
  <c r="L235" i="4"/>
  <c r="J235" i="4"/>
  <c r="J234" i="4" s="1"/>
  <c r="I235" i="4"/>
  <c r="I234" i="4" s="1"/>
  <c r="H235" i="4"/>
  <c r="D235" i="4"/>
  <c r="X231" i="4"/>
  <c r="X230" i="4" s="1"/>
  <c r="T231" i="4"/>
  <c r="T230" i="4" s="1"/>
  <c r="S231" i="4"/>
  <c r="S230" i="4" s="1"/>
  <c r="R231" i="4"/>
  <c r="R230" i="4" s="1"/>
  <c r="Q231" i="4"/>
  <c r="O231" i="4"/>
  <c r="O230" i="4" s="1"/>
  <c r="N231" i="4"/>
  <c r="N230" i="4" s="1"/>
  <c r="M231" i="4"/>
  <c r="M230" i="4" s="1"/>
  <c r="L231" i="4"/>
  <c r="J231" i="4"/>
  <c r="J230" i="4" s="1"/>
  <c r="I231" i="4"/>
  <c r="I230" i="4" s="1"/>
  <c r="H231" i="4"/>
  <c r="D231" i="4"/>
  <c r="X217" i="4"/>
  <c r="X216" i="4" s="1"/>
  <c r="T217" i="4"/>
  <c r="T216" i="4" s="1"/>
  <c r="S217" i="4"/>
  <c r="S216" i="4" s="1"/>
  <c r="R217" i="4"/>
  <c r="R216" i="4" s="1"/>
  <c r="Q217" i="4"/>
  <c r="O217" i="4"/>
  <c r="O216" i="4" s="1"/>
  <c r="N217" i="4"/>
  <c r="N216" i="4" s="1"/>
  <c r="M217" i="4"/>
  <c r="M216" i="4" s="1"/>
  <c r="L217" i="4"/>
  <c r="J217" i="4"/>
  <c r="J216" i="4" s="1"/>
  <c r="I217" i="4"/>
  <c r="I216" i="4" s="1"/>
  <c r="H217" i="4"/>
  <c r="D217" i="4"/>
  <c r="X191" i="4"/>
  <c r="T191" i="4"/>
  <c r="S191" i="4"/>
  <c r="R191" i="4"/>
  <c r="R190" i="4" s="1"/>
  <c r="R189" i="4" s="1"/>
  <c r="Q191" i="4"/>
  <c r="O191" i="4"/>
  <c r="O190" i="4" s="1"/>
  <c r="O189" i="4" s="1"/>
  <c r="O188" i="4" s="1"/>
  <c r="O187" i="4" s="1"/>
  <c r="N191" i="4"/>
  <c r="M191" i="4"/>
  <c r="M190" i="4" s="1"/>
  <c r="M189" i="4" s="1"/>
  <c r="L191" i="4"/>
  <c r="J188" i="4"/>
  <c r="J187" i="4" s="1"/>
  <c r="I190" i="4"/>
  <c r="H191" i="4"/>
  <c r="H190" i="4" s="1"/>
  <c r="H189" i="4" s="1"/>
  <c r="D191" i="4"/>
  <c r="D190" i="4" s="1"/>
  <c r="D189" i="4" s="1"/>
  <c r="X185" i="4"/>
  <c r="X184" i="4" s="1"/>
  <c r="T185" i="4"/>
  <c r="T184" i="4" s="1"/>
  <c r="S185" i="4"/>
  <c r="S184" i="4" s="1"/>
  <c r="R185" i="4"/>
  <c r="R184" i="4" s="1"/>
  <c r="Q185" i="4"/>
  <c r="O185" i="4"/>
  <c r="N185" i="4"/>
  <c r="N184" i="4" s="1"/>
  <c r="M185" i="4"/>
  <c r="M184" i="4" s="1"/>
  <c r="L185" i="4"/>
  <c r="J185" i="4"/>
  <c r="J184" i="4" s="1"/>
  <c r="I185" i="4"/>
  <c r="I184" i="4" s="1"/>
  <c r="H185" i="4"/>
  <c r="D185" i="4"/>
  <c r="O184" i="4"/>
  <c r="X182" i="4"/>
  <c r="T182" i="4"/>
  <c r="S182" i="4"/>
  <c r="R182" i="4"/>
  <c r="Q182" i="4"/>
  <c r="O182" i="4"/>
  <c r="N182" i="4"/>
  <c r="N181" i="4" s="1"/>
  <c r="M182" i="4"/>
  <c r="L182" i="4"/>
  <c r="J182" i="4"/>
  <c r="J181" i="4" s="1"/>
  <c r="I182" i="4"/>
  <c r="H182" i="4"/>
  <c r="D182" i="4"/>
  <c r="X179" i="4"/>
  <c r="X178" i="4" s="1"/>
  <c r="T179" i="4"/>
  <c r="T178" i="4" s="1"/>
  <c r="S179" i="4"/>
  <c r="S178" i="4" s="1"/>
  <c r="R179" i="4"/>
  <c r="R178" i="4" s="1"/>
  <c r="Q179" i="4"/>
  <c r="O179" i="4"/>
  <c r="O178" i="4" s="1"/>
  <c r="N179" i="4"/>
  <c r="N178" i="4" s="1"/>
  <c r="M179" i="4"/>
  <c r="M178" i="4" s="1"/>
  <c r="L179" i="4"/>
  <c r="J179" i="4"/>
  <c r="J178" i="4" s="1"/>
  <c r="I179" i="4"/>
  <c r="I178" i="4" s="1"/>
  <c r="H179" i="4"/>
  <c r="D179" i="4"/>
  <c r="T174" i="4"/>
  <c r="T173" i="4" s="1"/>
  <c r="S174" i="4"/>
  <c r="S173" i="4" s="1"/>
  <c r="R174" i="4"/>
  <c r="Q174" i="4"/>
  <c r="Q173" i="4" s="1"/>
  <c r="O174" i="4"/>
  <c r="O173" i="4" s="1"/>
  <c r="N174" i="4"/>
  <c r="N173" i="4" s="1"/>
  <c r="M174" i="4"/>
  <c r="M173" i="4" s="1"/>
  <c r="L174" i="4"/>
  <c r="L173" i="4" s="1"/>
  <c r="J174" i="4"/>
  <c r="J173" i="4" s="1"/>
  <c r="I174" i="4"/>
  <c r="I173" i="4" s="1"/>
  <c r="H174" i="4"/>
  <c r="H173" i="4" s="1"/>
  <c r="D174" i="4"/>
  <c r="X173" i="4"/>
  <c r="X171" i="4"/>
  <c r="X170" i="4" s="1"/>
  <c r="T171" i="4"/>
  <c r="S171" i="4"/>
  <c r="R171" i="4"/>
  <c r="R170" i="4" s="1"/>
  <c r="Q171" i="4"/>
  <c r="O171" i="4"/>
  <c r="O170" i="4" s="1"/>
  <c r="N171" i="4"/>
  <c r="N170" i="4" s="1"/>
  <c r="M171" i="4"/>
  <c r="M170" i="4" s="1"/>
  <c r="L171" i="4"/>
  <c r="J171" i="4"/>
  <c r="J170" i="4" s="1"/>
  <c r="I171" i="4"/>
  <c r="I170" i="4" s="1"/>
  <c r="H171" i="4"/>
  <c r="D171" i="4"/>
  <c r="G171" i="4" s="1"/>
  <c r="T170" i="4"/>
  <c r="S170" i="4"/>
  <c r="X168" i="4"/>
  <c r="X167" i="4" s="1"/>
  <c r="T168" i="4"/>
  <c r="T167" i="4" s="1"/>
  <c r="S168" i="4"/>
  <c r="S167" i="4" s="1"/>
  <c r="R168" i="4"/>
  <c r="R167" i="4" s="1"/>
  <c r="Q168" i="4"/>
  <c r="O168" i="4"/>
  <c r="N168" i="4"/>
  <c r="N167" i="4" s="1"/>
  <c r="M168" i="4"/>
  <c r="M167" i="4" s="1"/>
  <c r="L168" i="4"/>
  <c r="J168" i="4"/>
  <c r="J167" i="4" s="1"/>
  <c r="I168" i="4"/>
  <c r="I167" i="4" s="1"/>
  <c r="H168" i="4"/>
  <c r="D168" i="4"/>
  <c r="O167" i="4"/>
  <c r="X165" i="4"/>
  <c r="T165" i="4"/>
  <c r="S165" i="4"/>
  <c r="R165" i="4"/>
  <c r="Q165" i="4"/>
  <c r="Q164" i="4" s="1"/>
  <c r="O165" i="4"/>
  <c r="N165" i="4"/>
  <c r="M165" i="4"/>
  <c r="L165" i="4"/>
  <c r="J165" i="4"/>
  <c r="J164" i="4" s="1"/>
  <c r="I165" i="4"/>
  <c r="I164" i="4" s="1"/>
  <c r="H165" i="4"/>
  <c r="D165" i="4"/>
  <c r="X162" i="4"/>
  <c r="T162" i="4"/>
  <c r="T161" i="4" s="1"/>
  <c r="S162" i="4"/>
  <c r="R162" i="4"/>
  <c r="Q162" i="4"/>
  <c r="Q161" i="4" s="1"/>
  <c r="O162" i="4"/>
  <c r="N162" i="4"/>
  <c r="M162" i="4"/>
  <c r="L162" i="4"/>
  <c r="L161" i="4" s="1"/>
  <c r="J162" i="4"/>
  <c r="I162" i="4"/>
  <c r="H162" i="4"/>
  <c r="H161" i="4" s="1"/>
  <c r="D162" i="4"/>
  <c r="G162" i="4" s="1"/>
  <c r="X159" i="4"/>
  <c r="X158" i="4" s="1"/>
  <c r="T159" i="4"/>
  <c r="T158" i="4" s="1"/>
  <c r="S159" i="4"/>
  <c r="S158" i="4" s="1"/>
  <c r="R159" i="4"/>
  <c r="R158" i="4" s="1"/>
  <c r="Q159" i="4"/>
  <c r="O159" i="4"/>
  <c r="O158" i="4" s="1"/>
  <c r="N159" i="4"/>
  <c r="N158" i="4" s="1"/>
  <c r="M159" i="4"/>
  <c r="M158" i="4" s="1"/>
  <c r="L159" i="4"/>
  <c r="L158" i="4" s="1"/>
  <c r="J159" i="4"/>
  <c r="J158" i="4" s="1"/>
  <c r="I159" i="4"/>
  <c r="I158" i="4" s="1"/>
  <c r="H159" i="4"/>
  <c r="H158" i="4" s="1"/>
  <c r="D159" i="4"/>
  <c r="G159" i="4" s="1"/>
  <c r="X156" i="4"/>
  <c r="T156" i="4"/>
  <c r="S156" i="4"/>
  <c r="S155" i="4" s="1"/>
  <c r="R156" i="4"/>
  <c r="R155" i="4" s="1"/>
  <c r="Q156" i="4"/>
  <c r="O156" i="4"/>
  <c r="N156" i="4"/>
  <c r="N155" i="4" s="1"/>
  <c r="M156" i="4"/>
  <c r="L156" i="4"/>
  <c r="J156" i="4"/>
  <c r="I156" i="4"/>
  <c r="H156" i="4"/>
  <c r="D156" i="4"/>
  <c r="X153" i="4"/>
  <c r="X152" i="4" s="1"/>
  <c r="T153" i="4"/>
  <c r="T152" i="4" s="1"/>
  <c r="S153" i="4"/>
  <c r="S152" i="4" s="1"/>
  <c r="R153" i="4"/>
  <c r="R152" i="4" s="1"/>
  <c r="Q153" i="4"/>
  <c r="Q152" i="4" s="1"/>
  <c r="O153" i="4"/>
  <c r="O152" i="4" s="1"/>
  <c r="N153" i="4"/>
  <c r="N152" i="4" s="1"/>
  <c r="M153" i="4"/>
  <c r="M152" i="4" s="1"/>
  <c r="L153" i="4"/>
  <c r="J153" i="4"/>
  <c r="J152" i="4" s="1"/>
  <c r="I153" i="4"/>
  <c r="I152" i="4" s="1"/>
  <c r="H153" i="4"/>
  <c r="D153" i="4"/>
  <c r="X149" i="4"/>
  <c r="X148" i="4" s="1"/>
  <c r="T149" i="4"/>
  <c r="T148" i="4" s="1"/>
  <c r="S149" i="4"/>
  <c r="S148" i="4" s="1"/>
  <c r="R149" i="4"/>
  <c r="R148" i="4" s="1"/>
  <c r="Q149" i="4"/>
  <c r="O149" i="4"/>
  <c r="O148" i="4" s="1"/>
  <c r="N149" i="4"/>
  <c r="N148" i="4" s="1"/>
  <c r="M149" i="4"/>
  <c r="M148" i="4" s="1"/>
  <c r="L149" i="4"/>
  <c r="J149" i="4"/>
  <c r="I149" i="4"/>
  <c r="I148" i="4" s="1"/>
  <c r="H149" i="4"/>
  <c r="D149" i="4"/>
  <c r="J148" i="4"/>
  <c r="X146" i="4"/>
  <c r="X725" i="4" s="1"/>
  <c r="X38" i="2" s="1"/>
  <c r="T146" i="4"/>
  <c r="S146" i="4"/>
  <c r="R146" i="4"/>
  <c r="Q146" i="4"/>
  <c r="O146" i="4"/>
  <c r="N146" i="4"/>
  <c r="M146" i="4"/>
  <c r="L146" i="4"/>
  <c r="L145" i="4" s="1"/>
  <c r="J146" i="4"/>
  <c r="I146" i="4"/>
  <c r="I145" i="4" s="1"/>
  <c r="H146" i="4"/>
  <c r="H145" i="4" s="1"/>
  <c r="D146" i="4"/>
  <c r="X143" i="4"/>
  <c r="T143" i="4"/>
  <c r="S143" i="4"/>
  <c r="S142" i="4" s="1"/>
  <c r="R143" i="4"/>
  <c r="Q143" i="4"/>
  <c r="O143" i="4"/>
  <c r="O142" i="4" s="1"/>
  <c r="N143" i="4"/>
  <c r="M143" i="4"/>
  <c r="L143" i="4"/>
  <c r="J143" i="4"/>
  <c r="I143" i="4"/>
  <c r="H143" i="4"/>
  <c r="D143" i="4"/>
  <c r="G143" i="4" s="1"/>
  <c r="X140" i="4"/>
  <c r="T140" i="4"/>
  <c r="S140" i="4"/>
  <c r="S139" i="4" s="1"/>
  <c r="R140" i="4"/>
  <c r="Q140" i="4"/>
  <c r="O140" i="4"/>
  <c r="N140" i="4"/>
  <c r="M140" i="4"/>
  <c r="L140" i="4"/>
  <c r="J140" i="4"/>
  <c r="I140" i="4"/>
  <c r="H140" i="4"/>
  <c r="D140" i="4"/>
  <c r="X137" i="4"/>
  <c r="T137" i="4"/>
  <c r="S137" i="4"/>
  <c r="R137" i="4"/>
  <c r="R136" i="4" s="1"/>
  <c r="Q137" i="4"/>
  <c r="Q136" i="4" s="1"/>
  <c r="O137" i="4"/>
  <c r="N137" i="4"/>
  <c r="M137" i="4"/>
  <c r="L137" i="4"/>
  <c r="J137" i="4"/>
  <c r="I137" i="4"/>
  <c r="I136" i="4" s="1"/>
  <c r="H137" i="4"/>
  <c r="D137" i="4"/>
  <c r="W131" i="4"/>
  <c r="X130" i="4"/>
  <c r="T130" i="4"/>
  <c r="S130" i="4"/>
  <c r="R130" i="4"/>
  <c r="R129" i="4" s="1"/>
  <c r="Q130" i="4"/>
  <c r="Q129" i="4" s="1"/>
  <c r="O130" i="4"/>
  <c r="N130" i="4"/>
  <c r="M130" i="4"/>
  <c r="M129" i="4" s="1"/>
  <c r="L130" i="4"/>
  <c r="L129" i="4" s="1"/>
  <c r="J130" i="4"/>
  <c r="I130" i="4"/>
  <c r="H130" i="4"/>
  <c r="H129" i="4" s="1"/>
  <c r="D130" i="4"/>
  <c r="T129" i="4"/>
  <c r="X127" i="4"/>
  <c r="X126" i="4" s="1"/>
  <c r="T127" i="4"/>
  <c r="T126" i="4" s="1"/>
  <c r="S127" i="4"/>
  <c r="S126" i="4" s="1"/>
  <c r="R127" i="4"/>
  <c r="R126" i="4" s="1"/>
  <c r="Q127" i="4"/>
  <c r="O127" i="4"/>
  <c r="O126" i="4" s="1"/>
  <c r="N127" i="4"/>
  <c r="N126" i="4" s="1"/>
  <c r="M127" i="4"/>
  <c r="M126" i="4" s="1"/>
  <c r="L127" i="4"/>
  <c r="J127" i="4"/>
  <c r="J126" i="4" s="1"/>
  <c r="I127" i="4"/>
  <c r="I126" i="4" s="1"/>
  <c r="H127" i="4"/>
  <c r="D127" i="4"/>
  <c r="W125" i="4"/>
  <c r="X124" i="4"/>
  <c r="T124" i="4"/>
  <c r="S124" i="4"/>
  <c r="R124" i="4"/>
  <c r="Q124" i="4"/>
  <c r="Q123" i="4" s="1"/>
  <c r="O124" i="4"/>
  <c r="N124" i="4"/>
  <c r="M124" i="4"/>
  <c r="L124" i="4"/>
  <c r="L123" i="4" s="1"/>
  <c r="J124" i="4"/>
  <c r="I124" i="4"/>
  <c r="I123" i="4" s="1"/>
  <c r="H124" i="4"/>
  <c r="H123" i="4" s="1"/>
  <c r="D124" i="4"/>
  <c r="X121" i="4"/>
  <c r="T121" i="4"/>
  <c r="S121" i="4"/>
  <c r="S120" i="4" s="1"/>
  <c r="R121" i="4"/>
  <c r="R120" i="4" s="1"/>
  <c r="Q121" i="4"/>
  <c r="O121" i="4"/>
  <c r="N121" i="4"/>
  <c r="N120" i="4" s="1"/>
  <c r="M121" i="4"/>
  <c r="L121" i="4"/>
  <c r="J121" i="4"/>
  <c r="J120" i="4" s="1"/>
  <c r="I121" i="4"/>
  <c r="H121" i="4"/>
  <c r="D121" i="4"/>
  <c r="W119" i="4"/>
  <c r="X118" i="4"/>
  <c r="T118" i="4"/>
  <c r="S118" i="4"/>
  <c r="R118" i="4"/>
  <c r="Q118" i="4"/>
  <c r="Q117" i="4" s="1"/>
  <c r="O118" i="4"/>
  <c r="N118" i="4"/>
  <c r="M118" i="4"/>
  <c r="L118" i="4"/>
  <c r="L117" i="4" s="1"/>
  <c r="J118" i="4"/>
  <c r="I118" i="4"/>
  <c r="H118" i="4"/>
  <c r="H117" i="4" s="1"/>
  <c r="D118" i="4"/>
  <c r="D117" i="4" s="1"/>
  <c r="T117" i="4"/>
  <c r="X115" i="4"/>
  <c r="T115" i="4"/>
  <c r="S115" i="4"/>
  <c r="S114" i="4" s="1"/>
  <c r="R115" i="4"/>
  <c r="R114" i="4" s="1"/>
  <c r="Q115" i="4"/>
  <c r="O115" i="4"/>
  <c r="N115" i="4"/>
  <c r="N114" i="4" s="1"/>
  <c r="M115" i="4"/>
  <c r="L115" i="4"/>
  <c r="J115" i="4"/>
  <c r="I115" i="4"/>
  <c r="H115" i="4"/>
  <c r="D115" i="4"/>
  <c r="W113" i="4"/>
  <c r="X112" i="4"/>
  <c r="T112" i="4"/>
  <c r="S112" i="4"/>
  <c r="R112" i="4"/>
  <c r="Q112" i="4"/>
  <c r="Q111" i="4" s="1"/>
  <c r="O112" i="4"/>
  <c r="N112" i="4"/>
  <c r="M112" i="4"/>
  <c r="L112" i="4"/>
  <c r="L111" i="4" s="1"/>
  <c r="J112" i="4"/>
  <c r="I112" i="4"/>
  <c r="H112" i="4"/>
  <c r="H111" i="4" s="1"/>
  <c r="D112" i="4"/>
  <c r="D111" i="4" s="1"/>
  <c r="W110" i="4"/>
  <c r="X109" i="4"/>
  <c r="T109" i="4"/>
  <c r="S109" i="4"/>
  <c r="S108" i="4" s="1"/>
  <c r="R109" i="4"/>
  <c r="Q109" i="4"/>
  <c r="O109" i="4"/>
  <c r="N109" i="4"/>
  <c r="M109" i="4"/>
  <c r="L109" i="4"/>
  <c r="J109" i="4"/>
  <c r="I109" i="4"/>
  <c r="H109" i="4"/>
  <c r="D109" i="4"/>
  <c r="X105" i="4"/>
  <c r="W31" i="3" s="1"/>
  <c r="W30" i="3" s="1"/>
  <c r="T105" i="4"/>
  <c r="S31" i="3" s="1"/>
  <c r="S30" i="3" s="1"/>
  <c r="S105" i="4"/>
  <c r="R31" i="3" s="1"/>
  <c r="R30" i="3" s="1"/>
  <c r="R105" i="4"/>
  <c r="Q31" i="3" s="1"/>
  <c r="Q30" i="3" s="1"/>
  <c r="J105" i="4"/>
  <c r="I31" i="3" s="1"/>
  <c r="I30" i="3" s="1"/>
  <c r="I105" i="4"/>
  <c r="H31" i="3" s="1"/>
  <c r="H30" i="3" s="1"/>
  <c r="H105" i="4"/>
  <c r="X99" i="4"/>
  <c r="T99" i="4"/>
  <c r="S99" i="4"/>
  <c r="R99" i="4"/>
  <c r="Q99" i="4"/>
  <c r="O99" i="4"/>
  <c r="N99" i="4"/>
  <c r="M99" i="4"/>
  <c r="L99" i="4"/>
  <c r="J99" i="4"/>
  <c r="I99" i="4"/>
  <c r="H99" i="4"/>
  <c r="D99" i="4"/>
  <c r="T95" i="4"/>
  <c r="T94" i="4" s="1"/>
  <c r="S95" i="4"/>
  <c r="S94" i="4" s="1"/>
  <c r="R95" i="4"/>
  <c r="R94" i="4" s="1"/>
  <c r="Q95" i="4"/>
  <c r="Q94" i="4" s="1"/>
  <c r="O95" i="4"/>
  <c r="O94" i="4" s="1"/>
  <c r="N95" i="4"/>
  <c r="N94" i="4" s="1"/>
  <c r="M95" i="4"/>
  <c r="M94" i="4" s="1"/>
  <c r="L95" i="4"/>
  <c r="J95" i="4"/>
  <c r="J94" i="4" s="1"/>
  <c r="I95" i="4"/>
  <c r="I94" i="4" s="1"/>
  <c r="H95" i="4"/>
  <c r="D95" i="4"/>
  <c r="T88" i="4"/>
  <c r="S88" i="4"/>
  <c r="S87" i="4" s="1"/>
  <c r="R88" i="4"/>
  <c r="Q88" i="4"/>
  <c r="O88" i="4"/>
  <c r="N88" i="4"/>
  <c r="M88" i="4"/>
  <c r="L88" i="4"/>
  <c r="J88" i="4"/>
  <c r="I88" i="4"/>
  <c r="H88" i="4"/>
  <c r="D88" i="4"/>
  <c r="T87" i="4"/>
  <c r="T84" i="4"/>
  <c r="S84" i="4"/>
  <c r="R84" i="4"/>
  <c r="Q84" i="4"/>
  <c r="O84" i="4"/>
  <c r="N84" i="4"/>
  <c r="M84" i="4"/>
  <c r="L84" i="4"/>
  <c r="J84" i="4"/>
  <c r="I84" i="4"/>
  <c r="H84" i="4"/>
  <c r="D84" i="4"/>
  <c r="T83" i="4"/>
  <c r="T80" i="4"/>
  <c r="S80" i="4"/>
  <c r="R80" i="4"/>
  <c r="Q80" i="4"/>
  <c r="O80" i="4"/>
  <c r="N80" i="4"/>
  <c r="M80" i="4"/>
  <c r="L80" i="4"/>
  <c r="J80" i="4"/>
  <c r="I80" i="4"/>
  <c r="H80" i="4"/>
  <c r="D80" i="4"/>
  <c r="J79" i="4"/>
  <c r="T76" i="4"/>
  <c r="S76" i="4"/>
  <c r="S75" i="4" s="1"/>
  <c r="R76" i="4"/>
  <c r="Q76" i="4"/>
  <c r="O76" i="4"/>
  <c r="N76" i="4"/>
  <c r="M76" i="4"/>
  <c r="L76" i="4"/>
  <c r="J76" i="4"/>
  <c r="I76" i="4"/>
  <c r="H76" i="4"/>
  <c r="D76" i="4"/>
  <c r="T75" i="4"/>
  <c r="T72" i="4"/>
  <c r="S72" i="4"/>
  <c r="R72" i="4"/>
  <c r="Q72" i="4"/>
  <c r="O72" i="4"/>
  <c r="N72" i="4"/>
  <c r="M72" i="4"/>
  <c r="L72" i="4"/>
  <c r="J72" i="4"/>
  <c r="I72" i="4"/>
  <c r="H72" i="4"/>
  <c r="D72" i="4"/>
  <c r="T71" i="4"/>
  <c r="T68" i="4"/>
  <c r="S68" i="4"/>
  <c r="R68" i="4"/>
  <c r="Q68" i="4"/>
  <c r="O68" i="4"/>
  <c r="N68" i="4"/>
  <c r="M68" i="4"/>
  <c r="L68" i="4"/>
  <c r="J68" i="4"/>
  <c r="I68" i="4"/>
  <c r="H68" i="4"/>
  <c r="D68" i="4"/>
  <c r="T67" i="4"/>
  <c r="T64" i="4"/>
  <c r="S64" i="4"/>
  <c r="R64" i="4"/>
  <c r="Q64" i="4"/>
  <c r="O64" i="4"/>
  <c r="N64" i="4"/>
  <c r="M64" i="4"/>
  <c r="L64" i="4"/>
  <c r="J64" i="4"/>
  <c r="I64" i="4"/>
  <c r="H64" i="4"/>
  <c r="D64" i="4"/>
  <c r="T63" i="4"/>
  <c r="T60" i="4"/>
  <c r="S60" i="4"/>
  <c r="R60" i="4"/>
  <c r="Q60" i="4"/>
  <c r="O60" i="4"/>
  <c r="N60" i="4"/>
  <c r="M60" i="4"/>
  <c r="L60" i="4"/>
  <c r="J60" i="4"/>
  <c r="I60" i="4"/>
  <c r="H60" i="4"/>
  <c r="D60" i="4"/>
  <c r="T59" i="4"/>
  <c r="S59" i="4"/>
  <c r="T56" i="4"/>
  <c r="S56" i="4"/>
  <c r="R56" i="4"/>
  <c r="Q56" i="4"/>
  <c r="O56" i="4"/>
  <c r="N56" i="4"/>
  <c r="M56" i="4"/>
  <c r="L56" i="4"/>
  <c r="J56" i="4"/>
  <c r="I56" i="4"/>
  <c r="H56" i="4"/>
  <c r="D56" i="4"/>
  <c r="T55" i="4"/>
  <c r="T52" i="4"/>
  <c r="S52" i="4"/>
  <c r="R52" i="4"/>
  <c r="Q52" i="4"/>
  <c r="O52" i="4"/>
  <c r="N52" i="4"/>
  <c r="M52" i="4"/>
  <c r="L52" i="4"/>
  <c r="J52" i="4"/>
  <c r="I52" i="4"/>
  <c r="H52" i="4"/>
  <c r="D52" i="4"/>
  <c r="T51" i="4"/>
  <c r="T48" i="4"/>
  <c r="S48" i="4"/>
  <c r="R48" i="4"/>
  <c r="Q48" i="4"/>
  <c r="O48" i="4"/>
  <c r="N48" i="4"/>
  <c r="M48" i="4"/>
  <c r="L48" i="4"/>
  <c r="J48" i="4"/>
  <c r="I48" i="4"/>
  <c r="H48" i="4"/>
  <c r="D48" i="4"/>
  <c r="T47" i="4"/>
  <c r="S47" i="4"/>
  <c r="X44" i="4"/>
  <c r="T44" i="4"/>
  <c r="S44" i="4"/>
  <c r="R44" i="4"/>
  <c r="Q44" i="4"/>
  <c r="O44" i="4"/>
  <c r="N44" i="4"/>
  <c r="M44" i="4"/>
  <c r="L44" i="4"/>
  <c r="J44" i="4"/>
  <c r="I44" i="4"/>
  <c r="H44" i="4"/>
  <c r="D44" i="4"/>
  <c r="T40" i="4"/>
  <c r="S40" i="4"/>
  <c r="S725" i="4" s="1"/>
  <c r="S38" i="2" s="1"/>
  <c r="R40" i="4"/>
  <c r="Q40" i="4"/>
  <c r="O40" i="4"/>
  <c r="N40" i="4"/>
  <c r="M40" i="4"/>
  <c r="L40" i="4"/>
  <c r="J40" i="4"/>
  <c r="I40" i="4"/>
  <c r="H40" i="4"/>
  <c r="D40" i="4"/>
  <c r="X35" i="4"/>
  <c r="T35" i="4"/>
  <c r="S35" i="4"/>
  <c r="R35" i="4"/>
  <c r="Q35" i="4"/>
  <c r="O35" i="4"/>
  <c r="N35" i="4"/>
  <c r="M35" i="4"/>
  <c r="L35" i="4"/>
  <c r="J35" i="4"/>
  <c r="I35" i="4"/>
  <c r="H35" i="4"/>
  <c r="D35" i="4"/>
  <c r="T34" i="4"/>
  <c r="T31" i="4"/>
  <c r="S31" i="4"/>
  <c r="R31" i="4"/>
  <c r="Q31" i="4"/>
  <c r="Q716" i="4" s="1"/>
  <c r="Q29" i="2" s="1"/>
  <c r="O31" i="4"/>
  <c r="N31" i="4"/>
  <c r="M31" i="4"/>
  <c r="L31" i="4"/>
  <c r="J31" i="4"/>
  <c r="I31" i="4"/>
  <c r="H31" i="4"/>
  <c r="D31" i="4"/>
  <c r="T30" i="4"/>
  <c r="E28" i="4"/>
  <c r="T27" i="4"/>
  <c r="S27" i="4"/>
  <c r="R27" i="4"/>
  <c r="Q27" i="4"/>
  <c r="O27" i="4"/>
  <c r="N27" i="4"/>
  <c r="M27" i="4"/>
  <c r="L27" i="4"/>
  <c r="J27" i="4"/>
  <c r="I27" i="4"/>
  <c r="H27" i="4"/>
  <c r="D27" i="4"/>
  <c r="T26" i="4"/>
  <c r="W84" i="3"/>
  <c r="W83" i="3" s="1"/>
  <c r="W82" i="3" s="1"/>
  <c r="W81" i="3" s="1"/>
  <c r="T84" i="3"/>
  <c r="T83" i="3" s="1"/>
  <c r="T82" i="3" s="1"/>
  <c r="T81" i="3" s="1"/>
  <c r="S84" i="3"/>
  <c r="S83" i="3" s="1"/>
  <c r="S82" i="3" s="1"/>
  <c r="S81" i="3" s="1"/>
  <c r="R84" i="3"/>
  <c r="R83" i="3" s="1"/>
  <c r="R82" i="3" s="1"/>
  <c r="R81" i="3" s="1"/>
  <c r="Q84" i="3"/>
  <c r="Q83" i="3" s="1"/>
  <c r="Q82" i="3" s="1"/>
  <c r="Q81" i="3" s="1"/>
  <c r="P84" i="3"/>
  <c r="P83" i="3" s="1"/>
  <c r="P82" i="3" s="1"/>
  <c r="P81" i="3" s="1"/>
  <c r="O84" i="3"/>
  <c r="N84" i="3"/>
  <c r="N83" i="3" s="1"/>
  <c r="N82" i="3" s="1"/>
  <c r="N81" i="3" s="1"/>
  <c r="M84" i="3"/>
  <c r="M83" i="3" s="1"/>
  <c r="M82" i="3" s="1"/>
  <c r="M81" i="3" s="1"/>
  <c r="L84" i="3"/>
  <c r="L83" i="3" s="1"/>
  <c r="L82" i="3" s="1"/>
  <c r="L81" i="3" s="1"/>
  <c r="K84" i="3"/>
  <c r="K83" i="3" s="1"/>
  <c r="K82" i="3" s="1"/>
  <c r="K81" i="3" s="1"/>
  <c r="I84" i="3"/>
  <c r="I83" i="3" s="1"/>
  <c r="I82" i="3" s="1"/>
  <c r="I81" i="3" s="1"/>
  <c r="H84" i="3"/>
  <c r="H83" i="3" s="1"/>
  <c r="H82" i="3" s="1"/>
  <c r="H81" i="3" s="1"/>
  <c r="G84" i="3"/>
  <c r="G83" i="3" s="1"/>
  <c r="G82" i="3" s="1"/>
  <c r="G81" i="3" s="1"/>
  <c r="C84" i="3"/>
  <c r="C83" i="3" s="1"/>
  <c r="C82" i="3" s="1"/>
  <c r="C81" i="3" s="1"/>
  <c r="W80" i="3"/>
  <c r="W79" i="3" s="1"/>
  <c r="W78" i="3" s="1"/>
  <c r="T80" i="3"/>
  <c r="T79" i="3" s="1"/>
  <c r="T78" i="3" s="1"/>
  <c r="S80" i="3"/>
  <c r="S79" i="3" s="1"/>
  <c r="S78" i="3" s="1"/>
  <c r="R80" i="3"/>
  <c r="R79" i="3" s="1"/>
  <c r="R78" i="3" s="1"/>
  <c r="Q80" i="3"/>
  <c r="Q79" i="3" s="1"/>
  <c r="Q78" i="3" s="1"/>
  <c r="P80" i="3"/>
  <c r="P79" i="3" s="1"/>
  <c r="P78" i="3" s="1"/>
  <c r="O80" i="3"/>
  <c r="N80" i="3"/>
  <c r="N79" i="3" s="1"/>
  <c r="N78" i="3" s="1"/>
  <c r="M80" i="3"/>
  <c r="M79" i="3" s="1"/>
  <c r="M78" i="3" s="1"/>
  <c r="L80" i="3"/>
  <c r="L79" i="3" s="1"/>
  <c r="L78" i="3" s="1"/>
  <c r="K80" i="3"/>
  <c r="K79" i="3" s="1"/>
  <c r="K78" i="3" s="1"/>
  <c r="I80" i="3"/>
  <c r="I79" i="3" s="1"/>
  <c r="I78" i="3" s="1"/>
  <c r="H80" i="3"/>
  <c r="H79" i="3" s="1"/>
  <c r="H78" i="3" s="1"/>
  <c r="G80" i="3"/>
  <c r="G79" i="3" s="1"/>
  <c r="G78" i="3" s="1"/>
  <c r="C80" i="3"/>
  <c r="C79" i="3" s="1"/>
  <c r="C78" i="3" s="1"/>
  <c r="W77" i="3"/>
  <c r="W76" i="3" s="1"/>
  <c r="W75" i="3" s="1"/>
  <c r="T77" i="3"/>
  <c r="T76" i="3" s="1"/>
  <c r="T75" i="3" s="1"/>
  <c r="S77" i="3"/>
  <c r="S76" i="3" s="1"/>
  <c r="S75" i="3" s="1"/>
  <c r="R77" i="3"/>
  <c r="R76" i="3" s="1"/>
  <c r="R75" i="3" s="1"/>
  <c r="Q77" i="3"/>
  <c r="Q76" i="3" s="1"/>
  <c r="Q75" i="3" s="1"/>
  <c r="P77" i="3"/>
  <c r="P76" i="3" s="1"/>
  <c r="P75" i="3" s="1"/>
  <c r="O77" i="3"/>
  <c r="N77" i="3"/>
  <c r="N76" i="3" s="1"/>
  <c r="N75" i="3" s="1"/>
  <c r="M77" i="3"/>
  <c r="M76" i="3" s="1"/>
  <c r="M75" i="3" s="1"/>
  <c r="L77" i="3"/>
  <c r="L76" i="3" s="1"/>
  <c r="L75" i="3" s="1"/>
  <c r="K77" i="3"/>
  <c r="K76" i="3" s="1"/>
  <c r="K75" i="3" s="1"/>
  <c r="I77" i="3"/>
  <c r="I76" i="3" s="1"/>
  <c r="I75" i="3" s="1"/>
  <c r="H77" i="3"/>
  <c r="H76" i="3" s="1"/>
  <c r="H75" i="3" s="1"/>
  <c r="G77" i="3"/>
  <c r="G76" i="3" s="1"/>
  <c r="G75" i="3" s="1"/>
  <c r="C77" i="3"/>
  <c r="C76" i="3" s="1"/>
  <c r="C75" i="3" s="1"/>
  <c r="W72" i="3"/>
  <c r="W71" i="3" s="1"/>
  <c r="T72" i="3"/>
  <c r="T71" i="3" s="1"/>
  <c r="S72" i="3"/>
  <c r="S71" i="3" s="1"/>
  <c r="R72" i="3"/>
  <c r="R71" i="3" s="1"/>
  <c r="Q72" i="3"/>
  <c r="Q71" i="3" s="1"/>
  <c r="P72" i="3"/>
  <c r="P71" i="3" s="1"/>
  <c r="O72" i="3"/>
  <c r="N72" i="3"/>
  <c r="N71" i="3" s="1"/>
  <c r="M72" i="3"/>
  <c r="M71" i="3" s="1"/>
  <c r="L72" i="3"/>
  <c r="L71" i="3" s="1"/>
  <c r="K72" i="3"/>
  <c r="K71" i="3" s="1"/>
  <c r="I72" i="3"/>
  <c r="I71" i="3" s="1"/>
  <c r="H72" i="3"/>
  <c r="H71" i="3" s="1"/>
  <c r="G72" i="3"/>
  <c r="G71" i="3" s="1"/>
  <c r="C72" i="3"/>
  <c r="C71" i="3" s="1"/>
  <c r="W70" i="3"/>
  <c r="W69" i="3" s="1"/>
  <c r="T70" i="3"/>
  <c r="T69" i="3" s="1"/>
  <c r="S70" i="3"/>
  <c r="S69" i="3" s="1"/>
  <c r="R70" i="3"/>
  <c r="R69" i="3" s="1"/>
  <c r="Q70" i="3"/>
  <c r="Q69" i="3" s="1"/>
  <c r="P70" i="3"/>
  <c r="P69" i="3" s="1"/>
  <c r="O70" i="3"/>
  <c r="N70" i="3"/>
  <c r="N69" i="3" s="1"/>
  <c r="M70" i="3"/>
  <c r="M69" i="3" s="1"/>
  <c r="L70" i="3"/>
  <c r="L69" i="3" s="1"/>
  <c r="K70" i="3"/>
  <c r="K69" i="3" s="1"/>
  <c r="I70" i="3"/>
  <c r="I69" i="3" s="1"/>
  <c r="H70" i="3"/>
  <c r="H69" i="3" s="1"/>
  <c r="G70" i="3"/>
  <c r="G69" i="3" s="1"/>
  <c r="D70" i="3"/>
  <c r="D69" i="3" s="1"/>
  <c r="C70" i="3"/>
  <c r="C69" i="3" s="1"/>
  <c r="W68" i="3"/>
  <c r="W67" i="3" s="1"/>
  <c r="T68" i="3"/>
  <c r="T67" i="3" s="1"/>
  <c r="S68" i="3"/>
  <c r="S67" i="3" s="1"/>
  <c r="R68" i="3"/>
  <c r="R67" i="3" s="1"/>
  <c r="Q68" i="3"/>
  <c r="Q67" i="3" s="1"/>
  <c r="P68" i="3"/>
  <c r="P67" i="3" s="1"/>
  <c r="O68" i="3"/>
  <c r="N68" i="3"/>
  <c r="N67" i="3" s="1"/>
  <c r="M68" i="3"/>
  <c r="M67" i="3" s="1"/>
  <c r="L68" i="3"/>
  <c r="L67" i="3" s="1"/>
  <c r="K68" i="3"/>
  <c r="K67" i="3" s="1"/>
  <c r="I68" i="3"/>
  <c r="I67" i="3" s="1"/>
  <c r="H68" i="3"/>
  <c r="H67" i="3" s="1"/>
  <c r="G68" i="3"/>
  <c r="G67" i="3" s="1"/>
  <c r="C68" i="3"/>
  <c r="C67" i="3" s="1"/>
  <c r="W65" i="3"/>
  <c r="W64" i="3" s="1"/>
  <c r="T65" i="3"/>
  <c r="T64" i="3" s="1"/>
  <c r="S65" i="3"/>
  <c r="S64" i="3" s="1"/>
  <c r="R65" i="3"/>
  <c r="R64" i="3" s="1"/>
  <c r="Q65" i="3"/>
  <c r="Q64" i="3" s="1"/>
  <c r="P65" i="3"/>
  <c r="P64" i="3" s="1"/>
  <c r="O65" i="3"/>
  <c r="N65" i="3"/>
  <c r="N64" i="3" s="1"/>
  <c r="M65" i="3"/>
  <c r="M64" i="3" s="1"/>
  <c r="L65" i="3"/>
  <c r="L64" i="3" s="1"/>
  <c r="K65" i="3"/>
  <c r="K64" i="3" s="1"/>
  <c r="I65" i="3"/>
  <c r="I64" i="3" s="1"/>
  <c r="H65" i="3"/>
  <c r="H64" i="3" s="1"/>
  <c r="G65" i="3"/>
  <c r="G64" i="3" s="1"/>
  <c r="C65" i="3"/>
  <c r="C64" i="3" s="1"/>
  <c r="W63" i="3"/>
  <c r="W62" i="3" s="1"/>
  <c r="T63" i="3"/>
  <c r="T62" i="3" s="1"/>
  <c r="S63" i="3"/>
  <c r="S62" i="3" s="1"/>
  <c r="R63" i="3"/>
  <c r="R62" i="3" s="1"/>
  <c r="Q63" i="3"/>
  <c r="Q62" i="3" s="1"/>
  <c r="P63" i="3"/>
  <c r="P62" i="3" s="1"/>
  <c r="O63" i="3"/>
  <c r="O62" i="3" s="1"/>
  <c r="N63" i="3"/>
  <c r="N62" i="3" s="1"/>
  <c r="M63" i="3"/>
  <c r="M62" i="3" s="1"/>
  <c r="L63" i="3"/>
  <c r="L62" i="3" s="1"/>
  <c r="K63" i="3"/>
  <c r="K62" i="3" s="1"/>
  <c r="I63" i="3"/>
  <c r="I62" i="3" s="1"/>
  <c r="H63" i="3"/>
  <c r="H62" i="3" s="1"/>
  <c r="G63" i="3"/>
  <c r="G62" i="3" s="1"/>
  <c r="C63" i="3"/>
  <c r="C62" i="3" s="1"/>
  <c r="W58" i="3"/>
  <c r="T58" i="3"/>
  <c r="S58" i="3"/>
  <c r="R58" i="3"/>
  <c r="Q58" i="3"/>
  <c r="P58" i="3"/>
  <c r="O58" i="3"/>
  <c r="N58" i="3"/>
  <c r="M58" i="3"/>
  <c r="L58" i="3"/>
  <c r="K58" i="3"/>
  <c r="I58" i="3"/>
  <c r="H58" i="3"/>
  <c r="G58" i="3"/>
  <c r="F58" i="3"/>
  <c r="C58" i="3"/>
  <c r="W57" i="3"/>
  <c r="T57" i="3"/>
  <c r="S57" i="3"/>
  <c r="R57" i="3"/>
  <c r="Q57" i="3"/>
  <c r="P57" i="3"/>
  <c r="N57" i="3"/>
  <c r="M57" i="3"/>
  <c r="L57" i="3"/>
  <c r="K57" i="3"/>
  <c r="I57" i="3"/>
  <c r="H57" i="3"/>
  <c r="G57" i="3"/>
  <c r="C57" i="3"/>
  <c r="W56" i="3"/>
  <c r="S56" i="3"/>
  <c r="S55" i="3" s="1"/>
  <c r="R56" i="3"/>
  <c r="Q56" i="3"/>
  <c r="P56" i="3"/>
  <c r="O56" i="3"/>
  <c r="N56" i="3"/>
  <c r="M56" i="3"/>
  <c r="L56" i="3"/>
  <c r="K56" i="3"/>
  <c r="I56" i="3"/>
  <c r="H56" i="3"/>
  <c r="G56" i="3"/>
  <c r="C56" i="3"/>
  <c r="W52" i="3"/>
  <c r="T52" i="3"/>
  <c r="S52" i="3"/>
  <c r="R52" i="3"/>
  <c r="Q52" i="3"/>
  <c r="P52" i="3"/>
  <c r="O52" i="3"/>
  <c r="N52" i="3"/>
  <c r="M52" i="3"/>
  <c r="L52" i="3"/>
  <c r="K52" i="3"/>
  <c r="I52" i="3"/>
  <c r="H52" i="3"/>
  <c r="G52" i="3"/>
  <c r="C52" i="3"/>
  <c r="W51" i="3"/>
  <c r="S51" i="3"/>
  <c r="R51" i="3"/>
  <c r="Q51" i="3"/>
  <c r="P51" i="3"/>
  <c r="O51" i="3"/>
  <c r="N51" i="3"/>
  <c r="M51" i="3"/>
  <c r="L51" i="3"/>
  <c r="K51" i="3"/>
  <c r="I51" i="3"/>
  <c r="H51" i="3"/>
  <c r="G51" i="3"/>
  <c r="C51" i="3"/>
  <c r="W48" i="3"/>
  <c r="T48" i="3"/>
  <c r="S48" i="3"/>
  <c r="R48" i="3"/>
  <c r="Q48" i="3"/>
  <c r="P48" i="3"/>
  <c r="O48" i="3"/>
  <c r="N48" i="3"/>
  <c r="M48" i="3"/>
  <c r="L48" i="3"/>
  <c r="K48" i="3"/>
  <c r="I48" i="3"/>
  <c r="H48" i="3"/>
  <c r="G48" i="3"/>
  <c r="C48" i="3"/>
  <c r="W47" i="3"/>
  <c r="T47" i="3"/>
  <c r="S47" i="3"/>
  <c r="R47" i="3"/>
  <c r="Q47" i="3"/>
  <c r="P47" i="3"/>
  <c r="O47" i="3"/>
  <c r="N47" i="3"/>
  <c r="M47" i="3"/>
  <c r="L47" i="3"/>
  <c r="K47" i="3"/>
  <c r="I47" i="3"/>
  <c r="H47" i="3"/>
  <c r="G47" i="3"/>
  <c r="C47" i="3"/>
  <c r="W36" i="3"/>
  <c r="T36" i="3"/>
  <c r="S36" i="3"/>
  <c r="R36" i="3"/>
  <c r="Q36" i="3"/>
  <c r="P36" i="3"/>
  <c r="O36" i="3"/>
  <c r="N36" i="3"/>
  <c r="M36" i="3"/>
  <c r="L36" i="3"/>
  <c r="K36" i="3"/>
  <c r="I36" i="3"/>
  <c r="H36" i="3"/>
  <c r="G36" i="3"/>
  <c r="C36" i="3"/>
  <c r="W35" i="3"/>
  <c r="S35" i="3"/>
  <c r="R35" i="3"/>
  <c r="Q35" i="3"/>
  <c r="P35" i="3"/>
  <c r="O35" i="3"/>
  <c r="N35" i="3"/>
  <c r="M35" i="3"/>
  <c r="L35" i="3"/>
  <c r="K35" i="3"/>
  <c r="I35" i="3"/>
  <c r="H35" i="3"/>
  <c r="G35" i="3"/>
  <c r="C35" i="3"/>
  <c r="W34" i="3"/>
  <c r="T34" i="3"/>
  <c r="S34" i="3"/>
  <c r="R34" i="3"/>
  <c r="Q34" i="3"/>
  <c r="P34" i="3"/>
  <c r="O34" i="3"/>
  <c r="N34" i="3"/>
  <c r="M34" i="3"/>
  <c r="L34" i="3"/>
  <c r="K34" i="3"/>
  <c r="I34" i="3"/>
  <c r="H34" i="3"/>
  <c r="G34" i="3"/>
  <c r="C34" i="3"/>
  <c r="W28" i="3"/>
  <c r="T28" i="3"/>
  <c r="S28" i="3"/>
  <c r="R28" i="3"/>
  <c r="Q28" i="3"/>
  <c r="P28" i="3"/>
  <c r="O28" i="3"/>
  <c r="N28" i="3"/>
  <c r="M28" i="3"/>
  <c r="L28" i="3"/>
  <c r="K28" i="3"/>
  <c r="I28" i="3"/>
  <c r="H28" i="3"/>
  <c r="G28" i="3"/>
  <c r="C28" i="3"/>
  <c r="W26" i="3"/>
  <c r="T26" i="3"/>
  <c r="S26" i="3"/>
  <c r="R26" i="3"/>
  <c r="Q26" i="3"/>
  <c r="P26" i="3"/>
  <c r="O26" i="3"/>
  <c r="N26" i="3"/>
  <c r="M26" i="3"/>
  <c r="L26" i="3"/>
  <c r="K26" i="3"/>
  <c r="I26" i="3"/>
  <c r="H26" i="3"/>
  <c r="G26" i="3"/>
  <c r="C26" i="3"/>
  <c r="W25" i="3"/>
  <c r="S25" i="3"/>
  <c r="R25" i="3"/>
  <c r="Q25" i="3"/>
  <c r="P25" i="3"/>
  <c r="N25" i="3"/>
  <c r="M25" i="3"/>
  <c r="L25" i="3"/>
  <c r="K25" i="3"/>
  <c r="I25" i="3"/>
  <c r="H25" i="3"/>
  <c r="G25" i="3"/>
  <c r="C25" i="3"/>
  <c r="X34" i="1"/>
  <c r="W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804" i="4" l="1"/>
  <c r="O101" i="2" s="1"/>
  <c r="J770" i="4"/>
  <c r="J83" i="2" s="1"/>
  <c r="T770" i="4"/>
  <c r="T83" i="2" s="1"/>
  <c r="D804" i="4"/>
  <c r="D101" i="2" s="1"/>
  <c r="O807" i="4"/>
  <c r="O104" i="2" s="1"/>
  <c r="T807" i="4"/>
  <c r="T104" i="2" s="1"/>
  <c r="I55" i="3"/>
  <c r="N55" i="3"/>
  <c r="R55" i="3"/>
  <c r="H712" i="4"/>
  <c r="H25" i="2" s="1"/>
  <c r="T804" i="4"/>
  <c r="T101" i="2" s="1"/>
  <c r="M831" i="4"/>
  <c r="M128" i="2" s="1"/>
  <c r="R831" i="4"/>
  <c r="R128" i="2" s="1"/>
  <c r="E721" i="4"/>
  <c r="E34" i="2" s="1"/>
  <c r="C55" i="3"/>
  <c r="K55" i="3"/>
  <c r="P55" i="3"/>
  <c r="X770" i="4"/>
  <c r="X83" i="2" s="1"/>
  <c r="E731" i="4"/>
  <c r="E44" i="2" s="1"/>
  <c r="G55" i="3"/>
  <c r="L55" i="3"/>
  <c r="W55" i="3"/>
  <c r="Q55" i="3"/>
  <c r="H55" i="3"/>
  <c r="M55" i="3"/>
  <c r="J712" i="4"/>
  <c r="J25" i="2" s="1"/>
  <c r="O712" i="4"/>
  <c r="O25" i="2" s="1"/>
  <c r="T712" i="4"/>
  <c r="T25" i="2" s="1"/>
  <c r="R770" i="4"/>
  <c r="R83" i="2" s="1"/>
  <c r="T773" i="4"/>
  <c r="T86" i="2" s="1"/>
  <c r="J774" i="4"/>
  <c r="J87" i="2" s="1"/>
  <c r="T774" i="4"/>
  <c r="T87" i="2" s="1"/>
  <c r="X765" i="4"/>
  <c r="X78" i="2" s="1"/>
  <c r="M840" i="4"/>
  <c r="M137" i="2" s="1"/>
  <c r="R840" i="4"/>
  <c r="R137" i="2" s="1"/>
  <c r="E727" i="4"/>
  <c r="E40" i="2" s="1"/>
  <c r="E735" i="4"/>
  <c r="E48" i="2" s="1"/>
  <c r="E743" i="4"/>
  <c r="E56" i="2" s="1"/>
  <c r="E751" i="4"/>
  <c r="E64" i="2" s="1"/>
  <c r="E759" i="4"/>
  <c r="E72" i="2" s="1"/>
  <c r="E776" i="4"/>
  <c r="E89" i="2" s="1"/>
  <c r="E764" i="4"/>
  <c r="E77" i="2" s="1"/>
  <c r="T828" i="4"/>
  <c r="T125" i="2" s="1"/>
  <c r="M774" i="4"/>
  <c r="M87" i="2" s="1"/>
  <c r="R774" i="4"/>
  <c r="R87" i="2" s="1"/>
  <c r="T839" i="4"/>
  <c r="T136" i="2" s="1"/>
  <c r="T840" i="4"/>
  <c r="T137" i="2" s="1"/>
  <c r="E717" i="4"/>
  <c r="E30" i="2" s="1"/>
  <c r="E763" i="4"/>
  <c r="E76" i="2" s="1"/>
  <c r="E772" i="4"/>
  <c r="E85" i="2" s="1"/>
  <c r="D36" i="3"/>
  <c r="E713" i="4"/>
  <c r="E26" i="2" s="1"/>
  <c r="N716" i="4"/>
  <c r="N29" i="2" s="1"/>
  <c r="S716" i="4"/>
  <c r="S29" i="2" s="1"/>
  <c r="R720" i="4"/>
  <c r="R33" i="2" s="1"/>
  <c r="L725" i="4"/>
  <c r="L38" i="2" s="1"/>
  <c r="I757" i="4"/>
  <c r="I70" i="2" s="1"/>
  <c r="N757" i="4"/>
  <c r="N70" i="2" s="1"/>
  <c r="J766" i="4"/>
  <c r="J79" i="2" s="1"/>
  <c r="O766" i="4"/>
  <c r="O79" i="2" s="1"/>
  <c r="T766" i="4"/>
  <c r="T79" i="2" s="1"/>
  <c r="N770" i="4"/>
  <c r="N83" i="2" s="1"/>
  <c r="S770" i="4"/>
  <c r="S83" i="2" s="1"/>
  <c r="X766" i="4"/>
  <c r="X79" i="2" s="1"/>
  <c r="X716" i="4"/>
  <c r="X29" i="2" s="1"/>
  <c r="L801" i="4"/>
  <c r="L98" i="2" s="1"/>
  <c r="Q801" i="4"/>
  <c r="Q98" i="2" s="1"/>
  <c r="L819" i="4"/>
  <c r="L116" i="2" s="1"/>
  <c r="Q819" i="4"/>
  <c r="Q116" i="2" s="1"/>
  <c r="Q843" i="4"/>
  <c r="Q140" i="2" s="1"/>
  <c r="E730" i="4"/>
  <c r="E43" i="2" s="1"/>
  <c r="E738" i="4"/>
  <c r="E51" i="2" s="1"/>
  <c r="E746" i="4"/>
  <c r="E59" i="2" s="1"/>
  <c r="E754" i="4"/>
  <c r="E67" i="2" s="1"/>
  <c r="E808" i="4"/>
  <c r="E105" i="2" s="1"/>
  <c r="E820" i="4"/>
  <c r="E117" i="2" s="1"/>
  <c r="E832" i="4"/>
  <c r="E129" i="2" s="1"/>
  <c r="E844" i="4"/>
  <c r="E141" i="2" s="1"/>
  <c r="T716" i="4"/>
  <c r="T29" i="2" s="1"/>
  <c r="S720" i="4"/>
  <c r="S33" i="2" s="1"/>
  <c r="H725" i="4"/>
  <c r="H38" i="2" s="1"/>
  <c r="N733" i="4"/>
  <c r="N46" i="2" s="1"/>
  <c r="M737" i="4"/>
  <c r="M50" i="2" s="1"/>
  <c r="I745" i="4"/>
  <c r="I58" i="2" s="1"/>
  <c r="S745" i="4"/>
  <c r="S58" i="2" s="1"/>
  <c r="R749" i="4"/>
  <c r="R62" i="2" s="1"/>
  <c r="L753" i="4"/>
  <c r="L66" i="2" s="1"/>
  <c r="J757" i="4"/>
  <c r="J70" i="2" s="1"/>
  <c r="T757" i="4"/>
  <c r="T70" i="2" s="1"/>
  <c r="M761" i="4"/>
  <c r="M74" i="2" s="1"/>
  <c r="R761" i="4"/>
  <c r="R74" i="2" s="1"/>
  <c r="L766" i="4"/>
  <c r="L79" i="2" s="1"/>
  <c r="X761" i="4"/>
  <c r="X74" i="2" s="1"/>
  <c r="X774" i="4"/>
  <c r="X87" i="2" s="1"/>
  <c r="X749" i="4"/>
  <c r="X62" i="2" s="1"/>
  <c r="L798" i="4"/>
  <c r="L95" i="2" s="1"/>
  <c r="Q798" i="4"/>
  <c r="Q95" i="2" s="1"/>
  <c r="N810" i="4"/>
  <c r="N107" i="2" s="1"/>
  <c r="S810" i="4"/>
  <c r="S107" i="2" s="1"/>
  <c r="D813" i="4"/>
  <c r="D110" i="2" s="1"/>
  <c r="M819" i="4"/>
  <c r="M116" i="2" s="1"/>
  <c r="R819" i="4"/>
  <c r="R116" i="2" s="1"/>
  <c r="M825" i="4"/>
  <c r="M122" i="2" s="1"/>
  <c r="R825" i="4"/>
  <c r="R122" i="2" s="1"/>
  <c r="N831" i="4"/>
  <c r="N128" i="2" s="1"/>
  <c r="S831" i="4"/>
  <c r="S128" i="2" s="1"/>
  <c r="S833" i="4"/>
  <c r="S130" i="2" s="1"/>
  <c r="S834" i="4"/>
  <c r="S131" i="2" s="1"/>
  <c r="S839" i="4"/>
  <c r="S136" i="2" s="1"/>
  <c r="S840" i="4"/>
  <c r="S137" i="2" s="1"/>
  <c r="R843" i="4"/>
  <c r="R140" i="2" s="1"/>
  <c r="E739" i="4"/>
  <c r="E52" i="2" s="1"/>
  <c r="E747" i="4"/>
  <c r="E60" i="2" s="1"/>
  <c r="E755" i="4"/>
  <c r="E68" i="2" s="1"/>
  <c r="J716" i="4"/>
  <c r="J29" i="2" s="1"/>
  <c r="N720" i="4"/>
  <c r="N33" i="2" s="1"/>
  <c r="H729" i="4"/>
  <c r="H42" i="2" s="1"/>
  <c r="I733" i="4"/>
  <c r="I46" i="2" s="1"/>
  <c r="S733" i="4"/>
  <c r="S46" i="2" s="1"/>
  <c r="R737" i="4"/>
  <c r="R50" i="2" s="1"/>
  <c r="Q741" i="4"/>
  <c r="Q54" i="2" s="1"/>
  <c r="N745" i="4"/>
  <c r="N58" i="2" s="1"/>
  <c r="M749" i="4"/>
  <c r="M62" i="2" s="1"/>
  <c r="D753" i="4"/>
  <c r="D66" i="2" s="1"/>
  <c r="Q753" i="4"/>
  <c r="Q66" i="2" s="1"/>
  <c r="X753" i="4"/>
  <c r="X66" i="2" s="1"/>
  <c r="R798" i="4"/>
  <c r="R95" i="2" s="1"/>
  <c r="O822" i="4"/>
  <c r="O119" i="2" s="1"/>
  <c r="T822" i="4"/>
  <c r="T119" i="2" s="1"/>
  <c r="N825" i="4"/>
  <c r="N122" i="2" s="1"/>
  <c r="S825" i="4"/>
  <c r="S122" i="2" s="1"/>
  <c r="L828" i="4"/>
  <c r="L125" i="2" s="1"/>
  <c r="M26" i="4"/>
  <c r="M712" i="4"/>
  <c r="M25" i="2" s="1"/>
  <c r="R26" i="4"/>
  <c r="R712" i="4"/>
  <c r="R25" i="2" s="1"/>
  <c r="G56" i="4"/>
  <c r="D741" i="4"/>
  <c r="D54" i="2" s="1"/>
  <c r="L55" i="4"/>
  <c r="L741" i="4"/>
  <c r="L54" i="2" s="1"/>
  <c r="H75" i="4"/>
  <c r="H761" i="4"/>
  <c r="H74" i="2" s="1"/>
  <c r="Q430" i="4"/>
  <c r="Q804" i="4"/>
  <c r="Q101" i="2" s="1"/>
  <c r="N460" i="4"/>
  <c r="N833" i="4" s="1"/>
  <c r="N130" i="2" s="1"/>
  <c r="N834" i="4"/>
  <c r="N131" i="2" s="1"/>
  <c r="M463" i="4"/>
  <c r="M837" i="4"/>
  <c r="M134" i="2" s="1"/>
  <c r="R463" i="4"/>
  <c r="R836" i="4" s="1"/>
  <c r="R133" i="2" s="1"/>
  <c r="R837" i="4"/>
  <c r="R134" i="2" s="1"/>
  <c r="N466" i="4"/>
  <c r="N839" i="4" s="1"/>
  <c r="N136" i="2" s="1"/>
  <c r="N840" i="4"/>
  <c r="N137" i="2" s="1"/>
  <c r="M469" i="4"/>
  <c r="M843" i="4"/>
  <c r="M140" i="2" s="1"/>
  <c r="F426" i="4"/>
  <c r="F799" i="4" s="1"/>
  <c r="F96" i="2" s="1"/>
  <c r="E799" i="4"/>
  <c r="E96" i="2" s="1"/>
  <c r="F438" i="4"/>
  <c r="F811" i="4" s="1"/>
  <c r="F108" i="2" s="1"/>
  <c r="E811" i="4"/>
  <c r="E108" i="2" s="1"/>
  <c r="F450" i="4"/>
  <c r="F823" i="4" s="1"/>
  <c r="F120" i="2" s="1"/>
  <c r="E823" i="4"/>
  <c r="E120" i="2" s="1"/>
  <c r="F462" i="4"/>
  <c r="E835" i="4"/>
  <c r="E132" i="2" s="1"/>
  <c r="P673" i="4"/>
  <c r="P850" i="4"/>
  <c r="P145" i="2" s="1"/>
  <c r="P144" i="2" s="1"/>
  <c r="I34" i="4"/>
  <c r="I720" i="4"/>
  <c r="I33" i="2" s="1"/>
  <c r="M43" i="4"/>
  <c r="M729" i="4"/>
  <c r="M42" i="2" s="1"/>
  <c r="R43" i="4"/>
  <c r="R729" i="4"/>
  <c r="R42" i="2" s="1"/>
  <c r="H51" i="4"/>
  <c r="H737" i="4"/>
  <c r="H50" i="2" s="1"/>
  <c r="O83" i="4"/>
  <c r="O770" i="4"/>
  <c r="O83" i="2" s="1"/>
  <c r="L190" i="4"/>
  <c r="L189" i="4" s="1"/>
  <c r="L188" i="4" s="1"/>
  <c r="L187" i="4" s="1"/>
  <c r="I91" i="3"/>
  <c r="R91" i="3"/>
  <c r="I26" i="4"/>
  <c r="I712" i="4"/>
  <c r="I25" i="2" s="1"/>
  <c r="N712" i="4"/>
  <c r="N25" i="2" s="1"/>
  <c r="S712" i="4"/>
  <c r="S25" i="2" s="1"/>
  <c r="G31" i="4"/>
  <c r="D716" i="4"/>
  <c r="D29" i="2" s="1"/>
  <c r="L30" i="4"/>
  <c r="L716" i="4"/>
  <c r="L29" i="2" s="1"/>
  <c r="J720" i="4"/>
  <c r="J33" i="2" s="1"/>
  <c r="O720" i="4"/>
  <c r="O33" i="2" s="1"/>
  <c r="T720" i="4"/>
  <c r="T33" i="2" s="1"/>
  <c r="I39" i="4"/>
  <c r="I724" i="4" s="1"/>
  <c r="I37" i="2" s="1"/>
  <c r="I725" i="4"/>
  <c r="I38" i="2" s="1"/>
  <c r="N39" i="4"/>
  <c r="N725" i="4"/>
  <c r="N38" i="2" s="1"/>
  <c r="I43" i="4"/>
  <c r="I729" i="4"/>
  <c r="I42" i="2" s="1"/>
  <c r="N43" i="4"/>
  <c r="N729" i="4"/>
  <c r="N42" i="2" s="1"/>
  <c r="S43" i="4"/>
  <c r="S728" i="4" s="1"/>
  <c r="S41" i="2" s="1"/>
  <c r="S729" i="4"/>
  <c r="S42" i="2" s="1"/>
  <c r="J733" i="4"/>
  <c r="J46" i="2" s="1"/>
  <c r="O47" i="4"/>
  <c r="O733" i="4"/>
  <c r="O46" i="2" s="1"/>
  <c r="T733" i="4"/>
  <c r="T46" i="2" s="1"/>
  <c r="I737" i="4"/>
  <c r="I50" i="2" s="1"/>
  <c r="N737" i="4"/>
  <c r="N50" i="2" s="1"/>
  <c r="S51" i="4"/>
  <c r="S736" i="4" s="1"/>
  <c r="S49" i="2" s="1"/>
  <c r="S737" i="4"/>
  <c r="S50" i="2" s="1"/>
  <c r="H55" i="4"/>
  <c r="H741" i="4"/>
  <c r="H54" i="2" s="1"/>
  <c r="M55" i="4"/>
  <c r="M741" i="4"/>
  <c r="M54" i="2" s="1"/>
  <c r="R741" i="4"/>
  <c r="R54" i="2" s="1"/>
  <c r="T744" i="4"/>
  <c r="T57" i="2" s="1"/>
  <c r="J745" i="4"/>
  <c r="J58" i="2" s="1"/>
  <c r="O59" i="4"/>
  <c r="O745" i="4"/>
  <c r="O58" i="2" s="1"/>
  <c r="T745" i="4"/>
  <c r="T58" i="2" s="1"/>
  <c r="I749" i="4"/>
  <c r="I62" i="2" s="1"/>
  <c r="N749" i="4"/>
  <c r="N62" i="2" s="1"/>
  <c r="S63" i="4"/>
  <c r="S749" i="4"/>
  <c r="S62" i="2" s="1"/>
  <c r="H67" i="4"/>
  <c r="H753" i="4"/>
  <c r="H66" i="2" s="1"/>
  <c r="M753" i="4"/>
  <c r="M66" i="2" s="1"/>
  <c r="R753" i="4"/>
  <c r="R66" i="2" s="1"/>
  <c r="G72" i="4"/>
  <c r="D757" i="4"/>
  <c r="D70" i="2" s="1"/>
  <c r="L71" i="4"/>
  <c r="L757" i="4"/>
  <c r="L70" i="2" s="1"/>
  <c r="Q757" i="4"/>
  <c r="Q70" i="2" s="1"/>
  <c r="I761" i="4"/>
  <c r="I74" i="2" s="1"/>
  <c r="N761" i="4"/>
  <c r="N74" i="2" s="1"/>
  <c r="S761" i="4"/>
  <c r="S74" i="2" s="1"/>
  <c r="H766" i="4"/>
  <c r="H79" i="2" s="1"/>
  <c r="M79" i="4"/>
  <c r="M766" i="4"/>
  <c r="M79" i="2" s="1"/>
  <c r="R79" i="4"/>
  <c r="R766" i="4"/>
  <c r="R79" i="2" s="1"/>
  <c r="D83" i="4"/>
  <c r="D770" i="4"/>
  <c r="D83" i="2" s="1"/>
  <c r="L83" i="4"/>
  <c r="L770" i="4"/>
  <c r="L83" i="2" s="1"/>
  <c r="Q83" i="4"/>
  <c r="Q770" i="4"/>
  <c r="Q83" i="2" s="1"/>
  <c r="I87" i="4"/>
  <c r="I774" i="4"/>
  <c r="I87" i="2" s="1"/>
  <c r="N774" i="4"/>
  <c r="N87" i="2" s="1"/>
  <c r="S774" i="4"/>
  <c r="S87" i="2" s="1"/>
  <c r="X733" i="4"/>
  <c r="X46" i="2" s="1"/>
  <c r="X737" i="4"/>
  <c r="X50" i="2" s="1"/>
  <c r="M424" i="4"/>
  <c r="M797" i="4" s="1"/>
  <c r="M94" i="2" s="1"/>
  <c r="M798" i="4"/>
  <c r="M95" i="2" s="1"/>
  <c r="S800" i="4"/>
  <c r="S97" i="2" s="1"/>
  <c r="N801" i="4"/>
  <c r="N98" i="2" s="1"/>
  <c r="S801" i="4"/>
  <c r="S98" i="2" s="1"/>
  <c r="D807" i="4"/>
  <c r="D104" i="2" s="1"/>
  <c r="L433" i="4"/>
  <c r="L806" i="4" s="1"/>
  <c r="L103" i="2" s="1"/>
  <c r="L807" i="4"/>
  <c r="L104" i="2" s="1"/>
  <c r="Q433" i="4"/>
  <c r="Q807" i="4"/>
  <c r="Q104" i="2" s="1"/>
  <c r="O810" i="4"/>
  <c r="O107" i="2" s="1"/>
  <c r="T810" i="4"/>
  <c r="T107" i="2" s="1"/>
  <c r="M813" i="4"/>
  <c r="M110" i="2" s="1"/>
  <c r="R813" i="4"/>
  <c r="R110" i="2" s="1"/>
  <c r="L816" i="4"/>
  <c r="L113" i="2" s="1"/>
  <c r="Q442" i="4"/>
  <c r="Q815" i="4" s="1"/>
  <c r="Q112" i="2" s="1"/>
  <c r="Q816" i="4"/>
  <c r="Q113" i="2" s="1"/>
  <c r="N819" i="4"/>
  <c r="N116" i="2" s="1"/>
  <c r="S819" i="4"/>
  <c r="S116" i="2" s="1"/>
  <c r="D828" i="4"/>
  <c r="D125" i="2" s="1"/>
  <c r="Q454" i="4"/>
  <c r="Q828" i="4"/>
  <c r="Q125" i="2" s="1"/>
  <c r="T833" i="4"/>
  <c r="T130" i="2" s="1"/>
  <c r="O834" i="4"/>
  <c r="O131" i="2" s="1"/>
  <c r="T834" i="4"/>
  <c r="T131" i="2" s="1"/>
  <c r="N837" i="4"/>
  <c r="N134" i="2" s="1"/>
  <c r="S837" i="4"/>
  <c r="S134" i="2" s="1"/>
  <c r="O466" i="4"/>
  <c r="O839" i="4" s="1"/>
  <c r="O136" i="2" s="1"/>
  <c r="O840" i="4"/>
  <c r="O137" i="2" s="1"/>
  <c r="N843" i="4"/>
  <c r="N140" i="2" s="1"/>
  <c r="S843" i="4"/>
  <c r="S140" i="2" s="1"/>
  <c r="F591" i="4"/>
  <c r="E718" i="4"/>
  <c r="E31" i="2" s="1"/>
  <c r="E726" i="4"/>
  <c r="E39" i="2" s="1"/>
  <c r="E734" i="4"/>
  <c r="E47" i="2" s="1"/>
  <c r="E742" i="4"/>
  <c r="E55" i="2" s="1"/>
  <c r="E750" i="4"/>
  <c r="E63" i="2" s="1"/>
  <c r="E758" i="4"/>
  <c r="E71" i="2" s="1"/>
  <c r="E767" i="4"/>
  <c r="E80" i="2" s="1"/>
  <c r="E775" i="4"/>
  <c r="E88" i="2" s="1"/>
  <c r="F219" i="4"/>
  <c r="E42" i="3" s="1"/>
  <c r="D42" i="3"/>
  <c r="D40" i="3" s="1"/>
  <c r="E802" i="4"/>
  <c r="E99" i="2" s="1"/>
  <c r="E814" i="4"/>
  <c r="E111" i="2" s="1"/>
  <c r="E826" i="4"/>
  <c r="E123" i="2" s="1"/>
  <c r="F465" i="4"/>
  <c r="F838" i="4" s="1"/>
  <c r="F135" i="2" s="1"/>
  <c r="E838" i="4"/>
  <c r="E135" i="2" s="1"/>
  <c r="M39" i="4"/>
  <c r="M725" i="4"/>
  <c r="M38" i="2" s="1"/>
  <c r="R39" i="4"/>
  <c r="R725" i="4"/>
  <c r="R38" i="2" s="1"/>
  <c r="O71" i="4"/>
  <c r="O757" i="4"/>
  <c r="O70" i="2" s="1"/>
  <c r="Q79" i="4"/>
  <c r="Q766" i="4"/>
  <c r="Q79" i="2" s="1"/>
  <c r="H87" i="4"/>
  <c r="H774" i="4"/>
  <c r="H87" i="2" s="1"/>
  <c r="X190" i="4"/>
  <c r="X189" i="4" s="1"/>
  <c r="X188" i="4" s="1"/>
  <c r="X187" i="4" s="1"/>
  <c r="H30" i="4"/>
  <c r="H716" i="4"/>
  <c r="H29" i="2" s="1"/>
  <c r="M30" i="4"/>
  <c r="M716" i="4"/>
  <c r="M29" i="2" s="1"/>
  <c r="R716" i="4"/>
  <c r="R29" i="2" s="1"/>
  <c r="D720" i="4"/>
  <c r="D33" i="2" s="1"/>
  <c r="L34" i="4"/>
  <c r="L720" i="4"/>
  <c r="L33" i="2" s="1"/>
  <c r="Q34" i="4"/>
  <c r="Q720" i="4"/>
  <c r="Q33" i="2" s="1"/>
  <c r="X34" i="4"/>
  <c r="X720" i="4"/>
  <c r="X33" i="2" s="1"/>
  <c r="J39" i="4"/>
  <c r="J725" i="4"/>
  <c r="J38" i="2" s="1"/>
  <c r="O725" i="4"/>
  <c r="O38" i="2" s="1"/>
  <c r="T725" i="4"/>
  <c r="T38" i="2" s="1"/>
  <c r="J43" i="4"/>
  <c r="J729" i="4"/>
  <c r="J42" i="2" s="1"/>
  <c r="O729" i="4"/>
  <c r="O42" i="2" s="1"/>
  <c r="T729" i="4"/>
  <c r="T42" i="2" s="1"/>
  <c r="D733" i="4"/>
  <c r="D46" i="2" s="1"/>
  <c r="L47" i="4"/>
  <c r="L733" i="4"/>
  <c r="L46" i="2" s="1"/>
  <c r="Q733" i="4"/>
  <c r="Q46" i="2" s="1"/>
  <c r="J737" i="4"/>
  <c r="J50" i="2" s="1"/>
  <c r="O51" i="4"/>
  <c r="O737" i="4"/>
  <c r="O50" i="2" s="1"/>
  <c r="T737" i="4"/>
  <c r="T50" i="2" s="1"/>
  <c r="I741" i="4"/>
  <c r="I54" i="2" s="1"/>
  <c r="N741" i="4"/>
  <c r="N54" i="2" s="1"/>
  <c r="S55" i="4"/>
  <c r="S740" i="4" s="1"/>
  <c r="S53" i="2" s="1"/>
  <c r="S741" i="4"/>
  <c r="S54" i="2" s="1"/>
  <c r="D745" i="4"/>
  <c r="D58" i="2" s="1"/>
  <c r="L59" i="4"/>
  <c r="L745" i="4"/>
  <c r="L58" i="2" s="1"/>
  <c r="Q745" i="4"/>
  <c r="Q58" i="2" s="1"/>
  <c r="J749" i="4"/>
  <c r="J62" i="2" s="1"/>
  <c r="O63" i="4"/>
  <c r="O749" i="4"/>
  <c r="O62" i="2" s="1"/>
  <c r="T749" i="4"/>
  <c r="T62" i="2" s="1"/>
  <c r="I753" i="4"/>
  <c r="I66" i="2" s="1"/>
  <c r="N753" i="4"/>
  <c r="N66" i="2" s="1"/>
  <c r="S67" i="4"/>
  <c r="S753" i="4"/>
  <c r="S66" i="2" s="1"/>
  <c r="H71" i="4"/>
  <c r="H757" i="4"/>
  <c r="H70" i="2" s="1"/>
  <c r="M757" i="4"/>
  <c r="M70" i="2" s="1"/>
  <c r="R757" i="4"/>
  <c r="R70" i="2" s="1"/>
  <c r="J761" i="4"/>
  <c r="J74" i="2" s="1"/>
  <c r="O75" i="4"/>
  <c r="O761" i="4"/>
  <c r="O74" i="2" s="1"/>
  <c r="T761" i="4"/>
  <c r="T74" i="2" s="1"/>
  <c r="I79" i="4"/>
  <c r="I766" i="4"/>
  <c r="I79" i="2" s="1"/>
  <c r="N766" i="4"/>
  <c r="N79" i="2" s="1"/>
  <c r="S766" i="4"/>
  <c r="S79" i="2" s="1"/>
  <c r="H83" i="4"/>
  <c r="H770" i="4"/>
  <c r="H83" i="2" s="1"/>
  <c r="M83" i="4"/>
  <c r="M770" i="4"/>
  <c r="M83" i="2" s="1"/>
  <c r="O87" i="4"/>
  <c r="O774" i="4"/>
  <c r="O87" i="2" s="1"/>
  <c r="X712" i="4"/>
  <c r="X25" i="2" s="1"/>
  <c r="I189" i="4"/>
  <c r="I188" i="4" s="1"/>
  <c r="I187" i="4" s="1"/>
  <c r="S190" i="4"/>
  <c r="S189" i="4" s="1"/>
  <c r="S188" i="4" s="1"/>
  <c r="S187" i="4" s="1"/>
  <c r="I352" i="4"/>
  <c r="I351" i="4" s="1"/>
  <c r="I350" i="4" s="1"/>
  <c r="I349" i="4" s="1"/>
  <c r="I348" i="4" s="1"/>
  <c r="N352" i="4"/>
  <c r="S352" i="4"/>
  <c r="S351" i="4" s="1"/>
  <c r="S350" i="4" s="1"/>
  <c r="S349" i="4" s="1"/>
  <c r="S348" i="4" s="1"/>
  <c r="N798" i="4"/>
  <c r="N95" i="2" s="1"/>
  <c r="S798" i="4"/>
  <c r="S95" i="2" s="1"/>
  <c r="D810" i="4"/>
  <c r="D107" i="2" s="1"/>
  <c r="L810" i="4"/>
  <c r="L107" i="2" s="1"/>
  <c r="Q436" i="4"/>
  <c r="Q810" i="4"/>
  <c r="Q107" i="2" s="1"/>
  <c r="O818" i="4"/>
  <c r="O115" i="2" s="1"/>
  <c r="O819" i="4"/>
  <c r="O116" i="2" s="1"/>
  <c r="T819" i="4"/>
  <c r="T116" i="2" s="1"/>
  <c r="Q448" i="4"/>
  <c r="Q822" i="4"/>
  <c r="Q119" i="2" s="1"/>
  <c r="O825" i="4"/>
  <c r="O122" i="2" s="1"/>
  <c r="T825" i="4"/>
  <c r="T122" i="2" s="1"/>
  <c r="M454" i="4"/>
  <c r="M828" i="4"/>
  <c r="M125" i="2" s="1"/>
  <c r="R454" i="4"/>
  <c r="R827" i="4" s="1"/>
  <c r="R124" i="2" s="1"/>
  <c r="R828" i="4"/>
  <c r="R125" i="2" s="1"/>
  <c r="L457" i="4"/>
  <c r="L831" i="4"/>
  <c r="L128" i="2" s="1"/>
  <c r="Q831" i="4"/>
  <c r="Q128" i="2" s="1"/>
  <c r="D834" i="4"/>
  <c r="D131" i="2" s="1"/>
  <c r="L834" i="4"/>
  <c r="L131" i="2" s="1"/>
  <c r="Q834" i="4"/>
  <c r="Q131" i="2" s="1"/>
  <c r="O837" i="4"/>
  <c r="O134" i="2" s="1"/>
  <c r="T837" i="4"/>
  <c r="T134" i="2" s="1"/>
  <c r="L840" i="4"/>
  <c r="L137" i="2" s="1"/>
  <c r="Q840" i="4"/>
  <c r="Q137" i="2" s="1"/>
  <c r="O843" i="4"/>
  <c r="O140" i="2" s="1"/>
  <c r="T843" i="4"/>
  <c r="T140" i="2" s="1"/>
  <c r="E768" i="4"/>
  <c r="E81" i="2" s="1"/>
  <c r="F192" i="4"/>
  <c r="E38" i="3" s="1"/>
  <c r="D38" i="3"/>
  <c r="F432" i="4"/>
  <c r="F805" i="4" s="1"/>
  <c r="F102" i="2" s="1"/>
  <c r="E805" i="4"/>
  <c r="E102" i="2" s="1"/>
  <c r="F444" i="4"/>
  <c r="E817" i="4"/>
  <c r="E114" i="2" s="1"/>
  <c r="F456" i="4"/>
  <c r="E829" i="4"/>
  <c r="E126" i="2" s="1"/>
  <c r="F468" i="4"/>
  <c r="F841" i="4" s="1"/>
  <c r="F138" i="2" s="1"/>
  <c r="E841" i="4"/>
  <c r="E138" i="2" s="1"/>
  <c r="Y677" i="4"/>
  <c r="Y859" i="4" s="1"/>
  <c r="Y154" i="2" s="1"/>
  <c r="U859" i="4"/>
  <c r="U154" i="2" s="1"/>
  <c r="H63" i="4"/>
  <c r="H749" i="4"/>
  <c r="H62" i="2" s="1"/>
  <c r="G80" i="4"/>
  <c r="D766" i="4"/>
  <c r="D79" i="2" s="1"/>
  <c r="Q190" i="4"/>
  <c r="Q189" i="4" s="1"/>
  <c r="Q188" i="4" s="1"/>
  <c r="Q187" i="4" s="1"/>
  <c r="D26" i="4"/>
  <c r="D712" i="4"/>
  <c r="D25" i="2" s="1"/>
  <c r="L26" i="4"/>
  <c r="L712" i="4"/>
  <c r="L25" i="2" s="1"/>
  <c r="Q26" i="4"/>
  <c r="Q712" i="4"/>
  <c r="Q25" i="2" s="1"/>
  <c r="I30" i="4"/>
  <c r="I716" i="4"/>
  <c r="I29" i="2" s="1"/>
  <c r="H34" i="4"/>
  <c r="H720" i="4"/>
  <c r="H33" i="2" s="1"/>
  <c r="M34" i="4"/>
  <c r="M720" i="4"/>
  <c r="M33" i="2" s="1"/>
  <c r="G40" i="4"/>
  <c r="K40" i="4" s="1"/>
  <c r="D725" i="4"/>
  <c r="D38" i="2" s="1"/>
  <c r="Q39" i="4"/>
  <c r="Q725" i="4"/>
  <c r="Q38" i="2" s="1"/>
  <c r="D729" i="4"/>
  <c r="D42" i="2" s="1"/>
  <c r="L729" i="4"/>
  <c r="L42" i="2" s="1"/>
  <c r="Q43" i="4"/>
  <c r="Q729" i="4"/>
  <c r="Q42" i="2" s="1"/>
  <c r="X729" i="4"/>
  <c r="X42" i="2" s="1"/>
  <c r="H47" i="4"/>
  <c r="H733" i="4"/>
  <c r="H46" i="2" s="1"/>
  <c r="M733" i="4"/>
  <c r="M46" i="2" s="1"/>
  <c r="R733" i="4"/>
  <c r="R46" i="2" s="1"/>
  <c r="D51" i="4"/>
  <c r="D737" i="4"/>
  <c r="D50" i="2" s="1"/>
  <c r="L737" i="4"/>
  <c r="L50" i="2" s="1"/>
  <c r="Q737" i="4"/>
  <c r="Q50" i="2" s="1"/>
  <c r="J741" i="4"/>
  <c r="J54" i="2" s="1"/>
  <c r="O55" i="4"/>
  <c r="O741" i="4"/>
  <c r="O54" i="2" s="1"/>
  <c r="T741" i="4"/>
  <c r="T54" i="2" s="1"/>
  <c r="H59" i="4"/>
  <c r="H745" i="4"/>
  <c r="H58" i="2" s="1"/>
  <c r="M745" i="4"/>
  <c r="M58" i="2" s="1"/>
  <c r="R745" i="4"/>
  <c r="R58" i="2" s="1"/>
  <c r="D749" i="4"/>
  <c r="D62" i="2" s="1"/>
  <c r="L63" i="4"/>
  <c r="L749" i="4"/>
  <c r="L62" i="2" s="1"/>
  <c r="Q749" i="4"/>
  <c r="Q62" i="2" s="1"/>
  <c r="T752" i="4"/>
  <c r="T65" i="2" s="1"/>
  <c r="J753" i="4"/>
  <c r="J66" i="2" s="1"/>
  <c r="O67" i="4"/>
  <c r="O753" i="4"/>
  <c r="O66" i="2" s="1"/>
  <c r="T753" i="4"/>
  <c r="T66" i="2" s="1"/>
  <c r="S71" i="4"/>
  <c r="S756" i="4" s="1"/>
  <c r="S69" i="2" s="1"/>
  <c r="S757" i="4"/>
  <c r="S70" i="2" s="1"/>
  <c r="D761" i="4"/>
  <c r="D74" i="2" s="1"/>
  <c r="L75" i="4"/>
  <c r="L761" i="4"/>
  <c r="L74" i="2" s="1"/>
  <c r="Q761" i="4"/>
  <c r="Q74" i="2" s="1"/>
  <c r="I83" i="4"/>
  <c r="I770" i="4"/>
  <c r="I83" i="2" s="1"/>
  <c r="D774" i="4"/>
  <c r="D87" i="2" s="1"/>
  <c r="L87" i="4"/>
  <c r="L774" i="4"/>
  <c r="L87" i="2" s="1"/>
  <c r="Q87" i="4"/>
  <c r="Q774" i="4"/>
  <c r="Q87" i="2" s="1"/>
  <c r="X741" i="4"/>
  <c r="X54" i="2" s="1"/>
  <c r="X757" i="4"/>
  <c r="X70" i="2" s="1"/>
  <c r="X161" i="4"/>
  <c r="X744" i="4" s="1"/>
  <c r="X57" i="2" s="1"/>
  <c r="X745" i="4"/>
  <c r="X58" i="2" s="1"/>
  <c r="T190" i="4"/>
  <c r="T189" i="4" s="1"/>
  <c r="T188" i="4" s="1"/>
  <c r="T187" i="4" s="1"/>
  <c r="T352" i="4"/>
  <c r="J352" i="4"/>
  <c r="J351" i="4" s="1"/>
  <c r="J350" i="4" s="1"/>
  <c r="J349" i="4" s="1"/>
  <c r="J348" i="4" s="1"/>
  <c r="O797" i="4"/>
  <c r="O94" i="2" s="1"/>
  <c r="O798" i="4"/>
  <c r="O95" i="2" s="1"/>
  <c r="T798" i="4"/>
  <c r="T95" i="2" s="1"/>
  <c r="D427" i="4"/>
  <c r="G427" i="4" s="1"/>
  <c r="D801" i="4"/>
  <c r="D98" i="2" s="1"/>
  <c r="N807" i="4"/>
  <c r="N104" i="2" s="1"/>
  <c r="S807" i="4"/>
  <c r="S104" i="2" s="1"/>
  <c r="M810" i="4"/>
  <c r="M107" i="2" s="1"/>
  <c r="R810" i="4"/>
  <c r="R107" i="2" s="1"/>
  <c r="O812" i="4"/>
  <c r="O109" i="2" s="1"/>
  <c r="O813" i="4"/>
  <c r="O110" i="2" s="1"/>
  <c r="T813" i="4"/>
  <c r="T110" i="2" s="1"/>
  <c r="N442" i="4"/>
  <c r="N815" i="4" s="1"/>
  <c r="N112" i="2" s="1"/>
  <c r="N816" i="4"/>
  <c r="N113" i="2" s="1"/>
  <c r="S816" i="4"/>
  <c r="S113" i="2" s="1"/>
  <c r="D819" i="4"/>
  <c r="D116" i="2" s="1"/>
  <c r="M822" i="4"/>
  <c r="M119" i="2" s="1"/>
  <c r="R822" i="4"/>
  <c r="R119" i="2" s="1"/>
  <c r="D451" i="4"/>
  <c r="G451" i="4" s="1"/>
  <c r="D825" i="4"/>
  <c r="D122" i="2" s="1"/>
  <c r="L451" i="4"/>
  <c r="L825" i="4"/>
  <c r="L122" i="2" s="1"/>
  <c r="Q825" i="4"/>
  <c r="Q122" i="2" s="1"/>
  <c r="N828" i="4"/>
  <c r="N125" i="2" s="1"/>
  <c r="S828" i="4"/>
  <c r="S125" i="2" s="1"/>
  <c r="M834" i="4"/>
  <c r="M131" i="2" s="1"/>
  <c r="R834" i="4"/>
  <c r="R131" i="2" s="1"/>
  <c r="D463" i="4"/>
  <c r="G463" i="4" s="1"/>
  <c r="D837" i="4"/>
  <c r="D134" i="2" s="1"/>
  <c r="L463" i="4"/>
  <c r="L836" i="4" s="1"/>
  <c r="L133" i="2" s="1"/>
  <c r="L837" i="4"/>
  <c r="L134" i="2" s="1"/>
  <c r="Q463" i="4"/>
  <c r="Q837" i="4"/>
  <c r="Q134" i="2" s="1"/>
  <c r="D469" i="4"/>
  <c r="D843" i="4"/>
  <c r="D140" i="2" s="1"/>
  <c r="L469" i="4"/>
  <c r="L842" i="4" s="1"/>
  <c r="L139" i="2" s="1"/>
  <c r="L843" i="4"/>
  <c r="L140" i="2" s="1"/>
  <c r="E714" i="4"/>
  <c r="E27" i="2" s="1"/>
  <c r="E722" i="4"/>
  <c r="E35" i="2" s="1"/>
  <c r="E762" i="4"/>
  <c r="E75" i="2" s="1"/>
  <c r="E771" i="4"/>
  <c r="E84" i="2" s="1"/>
  <c r="E672" i="4"/>
  <c r="G672" i="4" s="1"/>
  <c r="W681" i="4"/>
  <c r="Y680" i="4"/>
  <c r="Y874" i="4" s="1"/>
  <c r="Y169" i="2" s="1"/>
  <c r="U874" i="4"/>
  <c r="U169" i="2" s="1"/>
  <c r="O357" i="4"/>
  <c r="P357" i="4" s="1"/>
  <c r="O716" i="4"/>
  <c r="O29" i="2" s="1"/>
  <c r="V681" i="4"/>
  <c r="W683" i="4"/>
  <c r="W886" i="4" s="1"/>
  <c r="W181" i="2" s="1"/>
  <c r="V683" i="4"/>
  <c r="V886" i="4" s="1"/>
  <c r="V181" i="2" s="1"/>
  <c r="W680" i="4"/>
  <c r="J98" i="4"/>
  <c r="J765" i="4" s="1"/>
  <c r="J78" i="2" s="1"/>
  <c r="S91" i="3"/>
  <c r="F36" i="4"/>
  <c r="F721" i="4" s="1"/>
  <c r="F34" i="2" s="1"/>
  <c r="F42" i="4"/>
  <c r="F727" i="4" s="1"/>
  <c r="F40" i="2" s="1"/>
  <c r="F82" i="4"/>
  <c r="F768" i="4" s="1"/>
  <c r="F81" i="2" s="1"/>
  <c r="F90" i="4"/>
  <c r="H91" i="3"/>
  <c r="Q91" i="3"/>
  <c r="W91" i="3"/>
  <c r="M98" i="4"/>
  <c r="R98" i="4"/>
  <c r="E691" i="4"/>
  <c r="F53" i="4"/>
  <c r="F61" i="4"/>
  <c r="F69" i="4"/>
  <c r="F77" i="4"/>
  <c r="V77" i="4" s="1"/>
  <c r="F85" i="4"/>
  <c r="F771" i="4" s="1"/>
  <c r="F84" i="2" s="1"/>
  <c r="E693" i="4"/>
  <c r="F86" i="4"/>
  <c r="F772" i="4" s="1"/>
  <c r="F85" i="2" s="1"/>
  <c r="N190" i="4"/>
  <c r="N189" i="4" s="1"/>
  <c r="N188" i="4" s="1"/>
  <c r="N187" i="4" s="1"/>
  <c r="M199" i="4"/>
  <c r="M198" i="4" s="1"/>
  <c r="R199" i="4"/>
  <c r="R198" i="4" s="1"/>
  <c r="I199" i="4"/>
  <c r="I198" i="4" s="1"/>
  <c r="N199" i="4"/>
  <c r="N198" i="4" s="1"/>
  <c r="S199" i="4"/>
  <c r="S198" i="4" s="1"/>
  <c r="J199" i="4"/>
  <c r="J198" i="4" s="1"/>
  <c r="O199" i="4"/>
  <c r="O198" i="4" s="1"/>
  <c r="T199" i="4"/>
  <c r="T198" i="4" s="1"/>
  <c r="X199" i="4"/>
  <c r="X198" i="4" s="1"/>
  <c r="X132" i="4" s="1"/>
  <c r="X21" i="4" s="1"/>
  <c r="X20" i="4" s="1"/>
  <c r="U34" i="3"/>
  <c r="U673" i="4"/>
  <c r="D71" i="4"/>
  <c r="F218" i="4"/>
  <c r="W682" i="4"/>
  <c r="V682" i="4"/>
  <c r="J87" i="3"/>
  <c r="J86" i="3" s="1"/>
  <c r="J30" i="1" s="1"/>
  <c r="D28" i="3"/>
  <c r="E690" i="4"/>
  <c r="H144" i="2"/>
  <c r="H143" i="2" s="1"/>
  <c r="H142" i="2" s="1"/>
  <c r="W679" i="4"/>
  <c r="V679" i="4"/>
  <c r="K678" i="4"/>
  <c r="H689" i="4"/>
  <c r="F673" i="4"/>
  <c r="V676" i="4"/>
  <c r="W676" i="4"/>
  <c r="K675" i="4"/>
  <c r="Y674" i="4"/>
  <c r="V680" i="4"/>
  <c r="F97" i="4"/>
  <c r="D29" i="3"/>
  <c r="D170" i="4"/>
  <c r="G170" i="4" s="1"/>
  <c r="K85" i="3"/>
  <c r="L85" i="3"/>
  <c r="P85" i="3"/>
  <c r="T85" i="3"/>
  <c r="Q85" i="3"/>
  <c r="D551" i="4"/>
  <c r="G551" i="4" s="1"/>
  <c r="K551" i="4" s="1"/>
  <c r="I469" i="4"/>
  <c r="I842" i="4" s="1"/>
  <c r="I139" i="2" s="1"/>
  <c r="I427" i="4"/>
  <c r="I800" i="4" s="1"/>
  <c r="I97" i="2" s="1"/>
  <c r="X451" i="4"/>
  <c r="X824" i="4" s="1"/>
  <c r="X121" i="2" s="1"/>
  <c r="C40" i="3"/>
  <c r="V560" i="4"/>
  <c r="U80" i="3" s="1"/>
  <c r="U79" i="3" s="1"/>
  <c r="U78" i="3" s="1"/>
  <c r="E80" i="3"/>
  <c r="E79" i="3" s="1"/>
  <c r="E78" i="3" s="1"/>
  <c r="D581" i="4"/>
  <c r="G581" i="4" s="1"/>
  <c r="K581" i="4" s="1"/>
  <c r="H33" i="3"/>
  <c r="M33" i="3"/>
  <c r="Q33" i="3"/>
  <c r="I430" i="4"/>
  <c r="I803" i="4" s="1"/>
  <c r="I100" i="2" s="1"/>
  <c r="F537" i="4"/>
  <c r="F477" i="4"/>
  <c r="V477" i="4" s="1"/>
  <c r="U65" i="3" s="1"/>
  <c r="U64" i="3" s="1"/>
  <c r="H457" i="4"/>
  <c r="H830" i="4" s="1"/>
  <c r="H127" i="2" s="1"/>
  <c r="J466" i="4"/>
  <c r="J839" i="4" s="1"/>
  <c r="J136" i="2" s="1"/>
  <c r="H469" i="4"/>
  <c r="H842" i="4" s="1"/>
  <c r="H139" i="2" s="1"/>
  <c r="D509" i="4"/>
  <c r="G509" i="4" s="1"/>
  <c r="K509" i="4" s="1"/>
  <c r="F576" i="4"/>
  <c r="D26" i="3"/>
  <c r="D55" i="4"/>
  <c r="D161" i="4"/>
  <c r="G161" i="4" s="1"/>
  <c r="U287" i="4"/>
  <c r="D58" i="3"/>
  <c r="D158" i="4"/>
  <c r="G158" i="4" s="1"/>
  <c r="U263" i="4"/>
  <c r="U393" i="4"/>
  <c r="U57" i="3"/>
  <c r="E58" i="3"/>
  <c r="U410" i="4"/>
  <c r="P415" i="4"/>
  <c r="U415" i="4"/>
  <c r="J460" i="4"/>
  <c r="J833" i="4" s="1"/>
  <c r="J130" i="2" s="1"/>
  <c r="D80" i="3"/>
  <c r="D79" i="3" s="1"/>
  <c r="D78" i="3" s="1"/>
  <c r="U231" i="4"/>
  <c r="H463" i="4"/>
  <c r="H836" i="4" s="1"/>
  <c r="H133" i="2" s="1"/>
  <c r="F528" i="4"/>
  <c r="D605" i="4"/>
  <c r="G605" i="4" s="1"/>
  <c r="K605" i="4" s="1"/>
  <c r="I466" i="4"/>
  <c r="I839" i="4" s="1"/>
  <c r="I136" i="2" s="1"/>
  <c r="E173" i="4"/>
  <c r="G88" i="4"/>
  <c r="K88" i="4" s="1"/>
  <c r="D87" i="4"/>
  <c r="I442" i="4"/>
  <c r="I815" i="4" s="1"/>
  <c r="I112" i="2" s="1"/>
  <c r="X463" i="4"/>
  <c r="X836" i="4" s="1"/>
  <c r="X133" i="2" s="1"/>
  <c r="U68" i="4"/>
  <c r="U242" i="4"/>
  <c r="O481" i="4"/>
  <c r="O480" i="4" s="1"/>
  <c r="O479" i="4" s="1"/>
  <c r="O478" i="4" s="1"/>
  <c r="E488" i="4"/>
  <c r="D521" i="4"/>
  <c r="G521" i="4" s="1"/>
  <c r="K521" i="4" s="1"/>
  <c r="D593" i="4"/>
  <c r="G593" i="4" s="1"/>
  <c r="K593" i="4" s="1"/>
  <c r="F78" i="4"/>
  <c r="V78" i="4" s="1"/>
  <c r="D48" i="3"/>
  <c r="I501" i="4"/>
  <c r="I500" i="4" s="1"/>
  <c r="F516" i="4"/>
  <c r="E568" i="4"/>
  <c r="D608" i="4"/>
  <c r="G608" i="4" s="1"/>
  <c r="K608" i="4" s="1"/>
  <c r="F62" i="4"/>
  <c r="F747" i="4" s="1"/>
  <c r="F60" i="2" s="1"/>
  <c r="F559" i="4"/>
  <c r="V559" i="4" s="1"/>
  <c r="U406" i="4"/>
  <c r="M442" i="4"/>
  <c r="G35" i="4"/>
  <c r="D34" i="4"/>
  <c r="G64" i="4"/>
  <c r="K64" i="4" s="1"/>
  <c r="D63" i="4"/>
  <c r="P52" i="4"/>
  <c r="L51" i="4"/>
  <c r="U52" i="4"/>
  <c r="X117" i="4"/>
  <c r="X752" i="4" s="1"/>
  <c r="X65" i="2" s="1"/>
  <c r="U258" i="4"/>
  <c r="U266" i="4"/>
  <c r="E324" i="4"/>
  <c r="F324" i="4" s="1"/>
  <c r="H323" i="4"/>
  <c r="E323" i="4" s="1"/>
  <c r="F323" i="4" s="1"/>
  <c r="U365" i="4"/>
  <c r="H439" i="4"/>
  <c r="H812" i="4" s="1"/>
  <c r="H109" i="2" s="1"/>
  <c r="D24" i="3"/>
  <c r="F28" i="4"/>
  <c r="G48" i="4"/>
  <c r="K48" i="4" s="1"/>
  <c r="D47" i="4"/>
  <c r="H433" i="4"/>
  <c r="H806" i="4" s="1"/>
  <c r="H103" i="2" s="1"/>
  <c r="E505" i="4"/>
  <c r="H504" i="4"/>
  <c r="H503" i="4" s="1"/>
  <c r="H502" i="4" s="1"/>
  <c r="E565" i="4"/>
  <c r="P68" i="4"/>
  <c r="L67" i="4"/>
  <c r="U275" i="4"/>
  <c r="Q274" i="4"/>
  <c r="U274" i="4" s="1"/>
  <c r="T451" i="4"/>
  <c r="T824" i="4" s="1"/>
  <c r="T121" i="2" s="1"/>
  <c r="G476" i="4"/>
  <c r="K476" i="4" s="1"/>
  <c r="D475" i="4"/>
  <c r="G475" i="4" s="1"/>
  <c r="K475" i="4" s="1"/>
  <c r="F476" i="4"/>
  <c r="G516" i="4"/>
  <c r="K516" i="4" s="1"/>
  <c r="D515" i="4"/>
  <c r="G515" i="4" s="1"/>
  <c r="K515" i="4" s="1"/>
  <c r="U52" i="3"/>
  <c r="E27" i="4"/>
  <c r="F27" i="4" s="1"/>
  <c r="P60" i="4"/>
  <c r="U60" i="4"/>
  <c r="X111" i="4"/>
  <c r="X732" i="4" s="1"/>
  <c r="X45" i="2" s="1"/>
  <c r="E149" i="4"/>
  <c r="F149" i="4" s="1"/>
  <c r="P158" i="4"/>
  <c r="U239" i="4"/>
  <c r="E311" i="4"/>
  <c r="F311" i="4" s="1"/>
  <c r="E321" i="4"/>
  <c r="F321" i="4" s="1"/>
  <c r="E340" i="4"/>
  <c r="R481" i="4"/>
  <c r="R480" i="4" s="1"/>
  <c r="R479" i="4" s="1"/>
  <c r="R478" i="4" s="1"/>
  <c r="F562" i="4"/>
  <c r="U602" i="4"/>
  <c r="P612" i="4"/>
  <c r="E174" i="4"/>
  <c r="F174" i="4" s="1"/>
  <c r="U247" i="4"/>
  <c r="U267" i="4"/>
  <c r="U271" i="4"/>
  <c r="E308" i="4"/>
  <c r="F308" i="4" s="1"/>
  <c r="E481" i="4"/>
  <c r="D497" i="4"/>
  <c r="G497" i="4" s="1"/>
  <c r="K497" i="4" s="1"/>
  <c r="U608" i="4"/>
  <c r="F70" i="4"/>
  <c r="F755" i="4" s="1"/>
  <c r="F68" i="2" s="1"/>
  <c r="F453" i="4"/>
  <c r="F826" i="4" s="1"/>
  <c r="F123" i="2" s="1"/>
  <c r="F594" i="4"/>
  <c r="V594" i="4" s="1"/>
  <c r="F606" i="4"/>
  <c r="V606" i="4" s="1"/>
  <c r="E44" i="4"/>
  <c r="F44" i="4" s="1"/>
  <c r="P76" i="4"/>
  <c r="U76" i="4"/>
  <c r="E185" i="4"/>
  <c r="F185" i="4" s="1"/>
  <c r="U255" i="4"/>
  <c r="E304" i="4"/>
  <c r="H307" i="4"/>
  <c r="E307" i="4" s="1"/>
  <c r="T351" i="4"/>
  <c r="T350" i="4" s="1"/>
  <c r="T349" i="4" s="1"/>
  <c r="T348" i="4" s="1"/>
  <c r="U370" i="4"/>
  <c r="U407" i="4"/>
  <c r="E474" i="4"/>
  <c r="R557" i="4"/>
  <c r="R556" i="4" s="1"/>
  <c r="R555" i="4" s="1"/>
  <c r="R554" i="4" s="1"/>
  <c r="F441" i="4"/>
  <c r="F814" i="4" s="1"/>
  <c r="F111" i="2" s="1"/>
  <c r="P40" i="4"/>
  <c r="U40" i="4"/>
  <c r="E52" i="4"/>
  <c r="E60" i="4"/>
  <c r="E68" i="4"/>
  <c r="E76" i="4"/>
  <c r="U88" i="4"/>
  <c r="U94" i="4"/>
  <c r="E115" i="4"/>
  <c r="G60" i="4"/>
  <c r="G68" i="4"/>
  <c r="G76" i="4"/>
  <c r="O139" i="4"/>
  <c r="K31" i="4"/>
  <c r="P35" i="4"/>
  <c r="U35" i="4"/>
  <c r="E40" i="4"/>
  <c r="P48" i="4"/>
  <c r="U48" i="4"/>
  <c r="K56" i="4"/>
  <c r="P56" i="4"/>
  <c r="Q55" i="4"/>
  <c r="U56" i="4"/>
  <c r="D59" i="4"/>
  <c r="P64" i="4"/>
  <c r="U64" i="4"/>
  <c r="D67" i="4"/>
  <c r="K72" i="4"/>
  <c r="P72" i="4"/>
  <c r="U72" i="4"/>
  <c r="D75" i="4"/>
  <c r="K80" i="4"/>
  <c r="P80" i="4"/>
  <c r="U80" i="4"/>
  <c r="G84" i="4"/>
  <c r="P84" i="4"/>
  <c r="U84" i="4"/>
  <c r="E88" i="4"/>
  <c r="F88" i="4" s="1"/>
  <c r="P88" i="4"/>
  <c r="N108" i="4"/>
  <c r="I111" i="4"/>
  <c r="G146" i="4"/>
  <c r="K146" i="4" s="1"/>
  <c r="D145" i="4"/>
  <c r="G145" i="4" s="1"/>
  <c r="X145" i="4"/>
  <c r="X724" i="4" s="1"/>
  <c r="X37" i="2" s="1"/>
  <c r="G52" i="4"/>
  <c r="H94" i="4"/>
  <c r="E94" i="4" s="1"/>
  <c r="E95" i="4"/>
  <c r="I98" i="4"/>
  <c r="J108" i="4"/>
  <c r="J139" i="4"/>
  <c r="G27" i="4"/>
  <c r="P27" i="4"/>
  <c r="E31" i="4"/>
  <c r="E35" i="4"/>
  <c r="G44" i="4"/>
  <c r="P44" i="4"/>
  <c r="U44" i="4"/>
  <c r="E48" i="4"/>
  <c r="F48" i="4" s="1"/>
  <c r="E56" i="4"/>
  <c r="E64" i="4"/>
  <c r="E72" i="4"/>
  <c r="N79" i="4"/>
  <c r="E80" i="4"/>
  <c r="E84" i="4"/>
  <c r="E99" i="4"/>
  <c r="F99" i="4" s="1"/>
  <c r="E105" i="4"/>
  <c r="D31" i="3" s="1"/>
  <c r="D30" i="3" s="1"/>
  <c r="G31" i="3"/>
  <c r="G30" i="3" s="1"/>
  <c r="O108" i="4"/>
  <c r="D123" i="4"/>
  <c r="X123" i="4"/>
  <c r="X760" i="4" s="1"/>
  <c r="X73" i="2" s="1"/>
  <c r="D129" i="4"/>
  <c r="D136" i="4"/>
  <c r="G136" i="4" s="1"/>
  <c r="G137" i="4"/>
  <c r="D148" i="4"/>
  <c r="G149" i="4"/>
  <c r="K149" i="4" s="1"/>
  <c r="L148" i="4"/>
  <c r="P148" i="4" s="1"/>
  <c r="P149" i="4"/>
  <c r="U149" i="4"/>
  <c r="D152" i="4"/>
  <c r="G152" i="4" s="1"/>
  <c r="G153" i="4"/>
  <c r="K153" i="4" s="1"/>
  <c r="D164" i="4"/>
  <c r="G164" i="4" s="1"/>
  <c r="G165" i="4"/>
  <c r="K165" i="4" s="1"/>
  <c r="G174" i="4"/>
  <c r="K174" i="4" s="1"/>
  <c r="G191" i="4"/>
  <c r="H216" i="4"/>
  <c r="E217" i="4"/>
  <c r="F217" i="4" s="1"/>
  <c r="U234" i="4"/>
  <c r="D238" i="4"/>
  <c r="G239" i="4"/>
  <c r="K239" i="4" s="1"/>
  <c r="L238" i="4"/>
  <c r="P238" i="4" s="1"/>
  <c r="P239" i="4"/>
  <c r="H242" i="4"/>
  <c r="E242" i="4" s="1"/>
  <c r="E243" i="4"/>
  <c r="F243" i="4" s="1"/>
  <c r="U250" i="4"/>
  <c r="D254" i="4"/>
  <c r="G255" i="4"/>
  <c r="K255" i="4" s="1"/>
  <c r="L254" i="4"/>
  <c r="P254" i="4" s="1"/>
  <c r="P255" i="4"/>
  <c r="H258" i="4"/>
  <c r="E258" i="4" s="1"/>
  <c r="E259" i="4"/>
  <c r="D266" i="4"/>
  <c r="G267" i="4"/>
  <c r="K267" i="4" s="1"/>
  <c r="L266" i="4"/>
  <c r="P266" i="4" s="1"/>
  <c r="P267" i="4"/>
  <c r="Q270" i="4"/>
  <c r="U270" i="4" s="1"/>
  <c r="D274" i="4"/>
  <c r="G275" i="4"/>
  <c r="K275" i="4" s="1"/>
  <c r="L274" i="4"/>
  <c r="P274" i="4" s="1"/>
  <c r="P275" i="4"/>
  <c r="D282" i="4"/>
  <c r="G283" i="4"/>
  <c r="K283" i="4" s="1"/>
  <c r="L282" i="4"/>
  <c r="P282" i="4" s="1"/>
  <c r="P283" i="4"/>
  <c r="U283" i="4"/>
  <c r="Q286" i="4"/>
  <c r="U286" i="4" s="1"/>
  <c r="D290" i="4"/>
  <c r="G291" i="4"/>
  <c r="K291" i="4" s="1"/>
  <c r="L290" i="4"/>
  <c r="P290" i="4" s="1"/>
  <c r="P291" i="4"/>
  <c r="U291" i="4"/>
  <c r="D314" i="4"/>
  <c r="G315" i="4"/>
  <c r="K315" i="4" s="1"/>
  <c r="F315" i="4"/>
  <c r="H320" i="4"/>
  <c r="E320" i="4" s="1"/>
  <c r="J297" i="4"/>
  <c r="J296" i="4" s="1"/>
  <c r="J295" i="4" s="1"/>
  <c r="J294" i="4" s="1"/>
  <c r="E332" i="4"/>
  <c r="E335" i="4"/>
  <c r="H365" i="4"/>
  <c r="E365" i="4" s="1"/>
  <c r="E366" i="4"/>
  <c r="F366" i="4" s="1"/>
  <c r="Q369" i="4"/>
  <c r="U369" i="4" s="1"/>
  <c r="H377" i="4"/>
  <c r="E377" i="4" s="1"/>
  <c r="E378" i="4"/>
  <c r="F378" i="4" s="1"/>
  <c r="D385" i="4"/>
  <c r="G386" i="4"/>
  <c r="K386" i="4" s="1"/>
  <c r="L385" i="4"/>
  <c r="P385" i="4" s="1"/>
  <c r="P386" i="4"/>
  <c r="U386" i="4"/>
  <c r="Q385" i="4"/>
  <c r="U385" i="4" s="1"/>
  <c r="E397" i="4"/>
  <c r="D406" i="4"/>
  <c r="G407" i="4"/>
  <c r="K407" i="4" s="1"/>
  <c r="L406" i="4"/>
  <c r="P406" i="4" s="1"/>
  <c r="P407" i="4"/>
  <c r="O427" i="4"/>
  <c r="O800" i="4" s="1"/>
  <c r="O97" i="2" s="1"/>
  <c r="E165" i="4"/>
  <c r="F165" i="4" s="1"/>
  <c r="R164" i="4"/>
  <c r="K171" i="4"/>
  <c r="D173" i="4"/>
  <c r="P173" i="4"/>
  <c r="P174" i="4"/>
  <c r="D181" i="4"/>
  <c r="G181" i="4" s="1"/>
  <c r="G182" i="4"/>
  <c r="Q230" i="4"/>
  <c r="U230" i="4" s="1"/>
  <c r="D234" i="4"/>
  <c r="G235" i="4"/>
  <c r="K235" i="4" s="1"/>
  <c r="L234" i="4"/>
  <c r="P234" i="4" s="1"/>
  <c r="P235" i="4"/>
  <c r="U235" i="4"/>
  <c r="H238" i="4"/>
  <c r="E238" i="4" s="1"/>
  <c r="E239" i="4"/>
  <c r="F239" i="4" s="1"/>
  <c r="Q246" i="4"/>
  <c r="U246" i="4" s="1"/>
  <c r="D250" i="4"/>
  <c r="G251" i="4"/>
  <c r="K251" i="4" s="1"/>
  <c r="L250" i="4"/>
  <c r="P250" i="4" s="1"/>
  <c r="P251" i="4"/>
  <c r="U251" i="4"/>
  <c r="H254" i="4"/>
  <c r="E254" i="4" s="1"/>
  <c r="E255" i="4"/>
  <c r="F255" i="4" s="1"/>
  <c r="Q262" i="4"/>
  <c r="U262" i="4" s="1"/>
  <c r="H266" i="4"/>
  <c r="E266" i="4" s="1"/>
  <c r="E267" i="4"/>
  <c r="F267" i="4" s="1"/>
  <c r="H274" i="4"/>
  <c r="E274" i="4" s="1"/>
  <c r="E275" i="4"/>
  <c r="U278" i="4"/>
  <c r="H282" i="4"/>
  <c r="E282" i="4" s="1"/>
  <c r="E283" i="4"/>
  <c r="F283" i="4" s="1"/>
  <c r="H290" i="4"/>
  <c r="E290" i="4" s="1"/>
  <c r="E291" i="4"/>
  <c r="F291" i="4" s="1"/>
  <c r="P324" i="4"/>
  <c r="U324" i="4"/>
  <c r="P340" i="4"/>
  <c r="U340" i="4"/>
  <c r="D361" i="4"/>
  <c r="G362" i="4"/>
  <c r="K362" i="4" s="1"/>
  <c r="P362" i="4"/>
  <c r="Q361" i="4"/>
  <c r="U361" i="4" s="1"/>
  <c r="U362" i="4"/>
  <c r="D373" i="4"/>
  <c r="G374" i="4"/>
  <c r="K374" i="4" s="1"/>
  <c r="L373" i="4"/>
  <c r="P373" i="4" s="1"/>
  <c r="P374" i="4"/>
  <c r="U374" i="4"/>
  <c r="Q373" i="4"/>
  <c r="U373" i="4" s="1"/>
  <c r="D381" i="4"/>
  <c r="G382" i="4"/>
  <c r="K382" i="4" s="1"/>
  <c r="L381" i="4"/>
  <c r="P381" i="4" s="1"/>
  <c r="P382" i="4"/>
  <c r="U382" i="4"/>
  <c r="Q381" i="4"/>
  <c r="U381" i="4" s="1"/>
  <c r="H401" i="4"/>
  <c r="E401" i="4" s="1"/>
  <c r="E402" i="4"/>
  <c r="F402" i="4" s="1"/>
  <c r="P402" i="4"/>
  <c r="M401" i="4"/>
  <c r="P401" i="4" s="1"/>
  <c r="U402" i="4"/>
  <c r="H406" i="4"/>
  <c r="E406" i="4" s="1"/>
  <c r="E407" i="4"/>
  <c r="F407" i="4" s="1"/>
  <c r="D414" i="4"/>
  <c r="G415" i="4"/>
  <c r="K415" i="4" s="1"/>
  <c r="E127" i="4"/>
  <c r="F127" i="4" s="1"/>
  <c r="D139" i="4"/>
  <c r="G139" i="4" s="1"/>
  <c r="G140" i="4"/>
  <c r="K140" i="4" s="1"/>
  <c r="E146" i="4"/>
  <c r="F146" i="4" s="1"/>
  <c r="Q148" i="4"/>
  <c r="U148" i="4" s="1"/>
  <c r="D230" i="4"/>
  <c r="G231" i="4"/>
  <c r="K231" i="4" s="1"/>
  <c r="L230" i="4"/>
  <c r="P230" i="4" s="1"/>
  <c r="P231" i="4"/>
  <c r="H234" i="4"/>
  <c r="E234" i="4" s="1"/>
  <c r="E235" i="4"/>
  <c r="F235" i="4" s="1"/>
  <c r="D246" i="4"/>
  <c r="G247" i="4"/>
  <c r="K247" i="4" s="1"/>
  <c r="L246" i="4"/>
  <c r="P246" i="4" s="1"/>
  <c r="P247" i="4"/>
  <c r="H250" i="4"/>
  <c r="E250" i="4" s="1"/>
  <c r="E251" i="4"/>
  <c r="F251" i="4" s="1"/>
  <c r="D262" i="4"/>
  <c r="G263" i="4"/>
  <c r="K263" i="4" s="1"/>
  <c r="L262" i="4"/>
  <c r="P262" i="4" s="1"/>
  <c r="P263" i="4"/>
  <c r="D270" i="4"/>
  <c r="G271" i="4"/>
  <c r="K271" i="4" s="1"/>
  <c r="L270" i="4"/>
  <c r="P270" i="4" s="1"/>
  <c r="P271" i="4"/>
  <c r="D278" i="4"/>
  <c r="G279" i="4"/>
  <c r="K279" i="4" s="1"/>
  <c r="U282" i="4"/>
  <c r="D286" i="4"/>
  <c r="G287" i="4"/>
  <c r="K287" i="4" s="1"/>
  <c r="L286" i="4"/>
  <c r="P286" i="4" s="1"/>
  <c r="P287" i="4"/>
  <c r="E298" i="4"/>
  <c r="E301" i="4"/>
  <c r="U310" i="4"/>
  <c r="G336" i="4"/>
  <c r="K336" i="4" s="1"/>
  <c r="D335" i="4"/>
  <c r="D353" i="4"/>
  <c r="G354" i="4"/>
  <c r="K354" i="4" s="1"/>
  <c r="P354" i="4"/>
  <c r="L353" i="4"/>
  <c r="Q353" i="4"/>
  <c r="U354" i="4"/>
  <c r="H357" i="4"/>
  <c r="E357" i="4" s="1"/>
  <c r="E358" i="4"/>
  <c r="F358" i="4" s="1"/>
  <c r="H361" i="4"/>
  <c r="E361" i="4" s="1"/>
  <c r="E362" i="4"/>
  <c r="F362" i="4" s="1"/>
  <c r="D369" i="4"/>
  <c r="G370" i="4"/>
  <c r="K370" i="4" s="1"/>
  <c r="L369" i="4"/>
  <c r="P369" i="4" s="1"/>
  <c r="P370" i="4"/>
  <c r="H381" i="4"/>
  <c r="E381" i="4" s="1"/>
  <c r="E382" i="4"/>
  <c r="F382" i="4" s="1"/>
  <c r="H389" i="4"/>
  <c r="E389" i="4" s="1"/>
  <c r="E390" i="4"/>
  <c r="H414" i="4"/>
  <c r="E414" i="4" s="1"/>
  <c r="E415" i="4"/>
  <c r="F415" i="4" s="1"/>
  <c r="D94" i="4"/>
  <c r="G94" i="4" s="1"/>
  <c r="G95" i="4"/>
  <c r="K95" i="4" s="1"/>
  <c r="L94" i="4"/>
  <c r="P94" i="4" s="1"/>
  <c r="P95" i="4"/>
  <c r="U95" i="4"/>
  <c r="D98" i="4"/>
  <c r="G99" i="4"/>
  <c r="K99" i="4" s="1"/>
  <c r="X129" i="4"/>
  <c r="X773" i="4" s="1"/>
  <c r="X86" i="2" s="1"/>
  <c r="N139" i="4"/>
  <c r="D142" i="4"/>
  <c r="G142" i="4" s="1"/>
  <c r="M145" i="4"/>
  <c r="I161" i="4"/>
  <c r="M164" i="4"/>
  <c r="D184" i="4"/>
  <c r="G184" i="4" s="1"/>
  <c r="G185" i="4"/>
  <c r="K185" i="4" s="1"/>
  <c r="D216" i="4"/>
  <c r="G217" i="4"/>
  <c r="K217" i="4" s="1"/>
  <c r="L216" i="4"/>
  <c r="P217" i="4"/>
  <c r="Q216" i="4"/>
  <c r="U217" i="4"/>
  <c r="H230" i="4"/>
  <c r="E231" i="4"/>
  <c r="F231" i="4" s="1"/>
  <c r="R229" i="4"/>
  <c r="R228" i="4" s="1"/>
  <c r="Q238" i="4"/>
  <c r="U238" i="4" s="1"/>
  <c r="J229" i="4"/>
  <c r="J228" i="4" s="1"/>
  <c r="J227" i="4" s="1"/>
  <c r="J226" i="4" s="1"/>
  <c r="D242" i="4"/>
  <c r="G243" i="4"/>
  <c r="K243" i="4" s="1"/>
  <c r="L242" i="4"/>
  <c r="P242" i="4" s="1"/>
  <c r="P243" i="4"/>
  <c r="U243" i="4"/>
  <c r="H246" i="4"/>
  <c r="E246" i="4" s="1"/>
  <c r="E247" i="4"/>
  <c r="F247" i="4" s="1"/>
  <c r="Q254" i="4"/>
  <c r="U254" i="4" s="1"/>
  <c r="D258" i="4"/>
  <c r="G259" i="4"/>
  <c r="K259" i="4" s="1"/>
  <c r="L258" i="4"/>
  <c r="P258" i="4" s="1"/>
  <c r="P259" i="4"/>
  <c r="U259" i="4"/>
  <c r="H262" i="4"/>
  <c r="E262" i="4" s="1"/>
  <c r="E263" i="4"/>
  <c r="F263" i="4" s="1"/>
  <c r="H270" i="4"/>
  <c r="E270" i="4" s="1"/>
  <c r="E271" i="4"/>
  <c r="F271" i="4" s="1"/>
  <c r="H278" i="4"/>
  <c r="E278" i="4" s="1"/>
  <c r="E279" i="4"/>
  <c r="F279" i="4" s="1"/>
  <c r="P279" i="4"/>
  <c r="U279" i="4"/>
  <c r="H286" i="4"/>
  <c r="E286" i="4" s="1"/>
  <c r="E287" i="4"/>
  <c r="F287" i="4" s="1"/>
  <c r="Q290" i="4"/>
  <c r="U290" i="4" s="1"/>
  <c r="E318" i="4"/>
  <c r="F318" i="4" s="1"/>
  <c r="D320" i="4"/>
  <c r="G320" i="4" s="1"/>
  <c r="E326" i="4"/>
  <c r="P333" i="4"/>
  <c r="U333" i="4"/>
  <c r="E336" i="4"/>
  <c r="F336" i="4" s="1"/>
  <c r="P336" i="4"/>
  <c r="H339" i="4"/>
  <c r="E339" i="4" s="1"/>
  <c r="L361" i="4"/>
  <c r="P361" i="4" s="1"/>
  <c r="D365" i="4"/>
  <c r="G366" i="4"/>
  <c r="K366" i="4" s="1"/>
  <c r="L365" i="4"/>
  <c r="P365" i="4" s="1"/>
  <c r="P366" i="4"/>
  <c r="U366" i="4"/>
  <c r="H369" i="4"/>
  <c r="E369" i="4" s="1"/>
  <c r="E370" i="4"/>
  <c r="F370" i="4" s="1"/>
  <c r="D377" i="4"/>
  <c r="G378" i="4"/>
  <c r="K378" i="4" s="1"/>
  <c r="L377" i="4"/>
  <c r="P377" i="4" s="1"/>
  <c r="P378" i="4"/>
  <c r="U378" i="4"/>
  <c r="Q377" i="4"/>
  <c r="U377" i="4" s="1"/>
  <c r="U389" i="4"/>
  <c r="E393" i="4"/>
  <c r="D397" i="4"/>
  <c r="G398" i="4"/>
  <c r="K398" i="4" s="1"/>
  <c r="L397" i="4"/>
  <c r="P397" i="4" s="1"/>
  <c r="P398" i="4"/>
  <c r="U398" i="4"/>
  <c r="Q397" i="4"/>
  <c r="U397" i="4" s="1"/>
  <c r="R401" i="4"/>
  <c r="U401" i="4" s="1"/>
  <c r="H410" i="4"/>
  <c r="E410" i="4" s="1"/>
  <c r="E411" i="4"/>
  <c r="F411" i="4" s="1"/>
  <c r="M436" i="4"/>
  <c r="D167" i="4"/>
  <c r="G167" i="4" s="1"/>
  <c r="G168" i="4"/>
  <c r="D178" i="4"/>
  <c r="G178" i="4" s="1"/>
  <c r="G179" i="4"/>
  <c r="K179" i="4" s="1"/>
  <c r="U179" i="4"/>
  <c r="E182" i="4"/>
  <c r="F182" i="4" s="1"/>
  <c r="E191" i="4"/>
  <c r="N229" i="4"/>
  <c r="N228" i="4" s="1"/>
  <c r="N227" i="4" s="1"/>
  <c r="N226" i="4" s="1"/>
  <c r="D310" i="4"/>
  <c r="G311" i="4"/>
  <c r="K311" i="4" s="1"/>
  <c r="L310" i="4"/>
  <c r="P310" i="4" s="1"/>
  <c r="P311" i="4"/>
  <c r="U311" i="4"/>
  <c r="E333" i="4"/>
  <c r="E342" i="4"/>
  <c r="H353" i="4"/>
  <c r="E354" i="4"/>
  <c r="F354" i="4" s="1"/>
  <c r="D357" i="4"/>
  <c r="G358" i="4"/>
  <c r="K358" i="4" s="1"/>
  <c r="P358" i="4"/>
  <c r="Q357" i="4"/>
  <c r="U357" i="4" s="1"/>
  <c r="U358" i="4"/>
  <c r="H373" i="4"/>
  <c r="E373" i="4" s="1"/>
  <c r="E374" i="4"/>
  <c r="H385" i="4"/>
  <c r="E385" i="4" s="1"/>
  <c r="E386" i="4"/>
  <c r="F386" i="4" s="1"/>
  <c r="D393" i="4"/>
  <c r="G394" i="4"/>
  <c r="K394" i="4" s="1"/>
  <c r="L393" i="4"/>
  <c r="P393" i="4" s="1"/>
  <c r="Y393" i="4" s="1"/>
  <c r="P394" i="4"/>
  <c r="U394" i="4"/>
  <c r="S445" i="4"/>
  <c r="S818" i="4" s="1"/>
  <c r="S115" i="2" s="1"/>
  <c r="U558" i="4"/>
  <c r="S439" i="4"/>
  <c r="S812" i="4" s="1"/>
  <c r="S109" i="2" s="1"/>
  <c r="R448" i="4"/>
  <c r="R821" i="4" s="1"/>
  <c r="R118" i="2" s="1"/>
  <c r="I454" i="4"/>
  <c r="I827" i="4" s="1"/>
  <c r="I124" i="2" s="1"/>
  <c r="D482" i="4"/>
  <c r="G483" i="4"/>
  <c r="K483" i="4" s="1"/>
  <c r="E489" i="4"/>
  <c r="E554" i="4"/>
  <c r="E555" i="4"/>
  <c r="P559" i="4"/>
  <c r="D569" i="4"/>
  <c r="U585" i="4"/>
  <c r="D587" i="4"/>
  <c r="G588" i="4"/>
  <c r="K588" i="4" s="1"/>
  <c r="P597" i="4"/>
  <c r="F33" i="4"/>
  <c r="F718" i="4" s="1"/>
  <c r="F31" i="2" s="1"/>
  <c r="F519" i="4"/>
  <c r="V519" i="4" s="1"/>
  <c r="F531" i="4"/>
  <c r="V531" i="4" s="1"/>
  <c r="F552" i="4"/>
  <c r="V552" i="4" s="1"/>
  <c r="F483" i="4"/>
  <c r="D389" i="4"/>
  <c r="G390" i="4"/>
  <c r="K390" i="4" s="1"/>
  <c r="L389" i="4"/>
  <c r="P389" i="4" s="1"/>
  <c r="P390" i="4"/>
  <c r="U390" i="4"/>
  <c r="D401" i="4"/>
  <c r="G402" i="4"/>
  <c r="K402" i="4" s="1"/>
  <c r="D410" i="4"/>
  <c r="G411" i="4"/>
  <c r="K411" i="4" s="1"/>
  <c r="L410" i="4"/>
  <c r="P410" i="4" s="1"/>
  <c r="P411" i="4"/>
  <c r="U411" i="4"/>
  <c r="O430" i="4"/>
  <c r="O803" i="4" s="1"/>
  <c r="O100" i="2" s="1"/>
  <c r="H451" i="4"/>
  <c r="H824" i="4" s="1"/>
  <c r="H121" i="2" s="1"/>
  <c r="X457" i="4"/>
  <c r="X830" i="4" s="1"/>
  <c r="X127" i="2" s="1"/>
  <c r="H473" i="4"/>
  <c r="H472" i="4" s="1"/>
  <c r="E472" i="4" s="1"/>
  <c r="U482" i="4"/>
  <c r="U483" i="4"/>
  <c r="D485" i="4"/>
  <c r="S481" i="4"/>
  <c r="S480" i="4" s="1"/>
  <c r="S479" i="4" s="1"/>
  <c r="S478" i="4" s="1"/>
  <c r="E490" i="4"/>
  <c r="D512" i="4"/>
  <c r="D524" i="4"/>
  <c r="G525" i="4"/>
  <c r="K525" i="4" s="1"/>
  <c r="D527" i="4"/>
  <c r="G528" i="4"/>
  <c r="K528" i="4" s="1"/>
  <c r="D533" i="4"/>
  <c r="P537" i="4"/>
  <c r="D542" i="4"/>
  <c r="G542" i="4" s="1"/>
  <c r="K542" i="4" s="1"/>
  <c r="G543" i="4"/>
  <c r="K543" i="4" s="1"/>
  <c r="P573" i="4"/>
  <c r="P609" i="4"/>
  <c r="D614" i="4"/>
  <c r="G615" i="4"/>
  <c r="K615" i="4" s="1"/>
  <c r="F46" i="4"/>
  <c r="F731" i="4" s="1"/>
  <c r="F44" i="2" s="1"/>
  <c r="F54" i="4"/>
  <c r="F739" i="4" s="1"/>
  <c r="F52" i="2" s="1"/>
  <c r="F65" i="4"/>
  <c r="F74" i="4"/>
  <c r="F759" i="4" s="1"/>
  <c r="F72" i="2" s="1"/>
  <c r="F81" i="4"/>
  <c r="F177" i="4"/>
  <c r="F429" i="4"/>
  <c r="F497" i="4"/>
  <c r="V497" i="4" s="1"/>
  <c r="F513" i="4"/>
  <c r="V513" i="4" s="1"/>
  <c r="F525" i="4"/>
  <c r="V525" i="4" s="1"/>
  <c r="F543" i="4"/>
  <c r="F573" i="4"/>
  <c r="V573" i="4" s="1"/>
  <c r="F579" i="4"/>
  <c r="V579" i="4" s="1"/>
  <c r="F585" i="4"/>
  <c r="V585" i="4" s="1"/>
  <c r="F597" i="4"/>
  <c r="V597" i="4" s="1"/>
  <c r="F534" i="4"/>
  <c r="V534" i="4" s="1"/>
  <c r="D491" i="4"/>
  <c r="F491" i="4" s="1"/>
  <c r="D506" i="4"/>
  <c r="G506" i="4" s="1"/>
  <c r="K506" i="4" s="1"/>
  <c r="G507" i="4"/>
  <c r="K507" i="4" s="1"/>
  <c r="V507" i="4" s="1"/>
  <c r="D518" i="4"/>
  <c r="G518" i="4" s="1"/>
  <c r="K518" i="4" s="1"/>
  <c r="D530" i="4"/>
  <c r="G530" i="4" s="1"/>
  <c r="K530" i="4" s="1"/>
  <c r="D548" i="4"/>
  <c r="G549" i="4"/>
  <c r="K549" i="4" s="1"/>
  <c r="P584" i="4"/>
  <c r="D599" i="4"/>
  <c r="G600" i="4"/>
  <c r="K600" i="4" s="1"/>
  <c r="D602" i="4"/>
  <c r="G603" i="4"/>
  <c r="K603" i="4" s="1"/>
  <c r="F49" i="4"/>
  <c r="F486" i="4"/>
  <c r="V486" i="4" s="1"/>
  <c r="F498" i="4"/>
  <c r="V498" i="4" s="1"/>
  <c r="F549" i="4"/>
  <c r="F593" i="4"/>
  <c r="V593" i="4" s="1"/>
  <c r="F603" i="4"/>
  <c r="F609" i="4"/>
  <c r="V609" i="4" s="1"/>
  <c r="F615" i="4"/>
  <c r="F522" i="4"/>
  <c r="V522" i="4" s="1"/>
  <c r="D51" i="3"/>
  <c r="E557" i="4"/>
  <c r="N481" i="4"/>
  <c r="N480" i="4" s="1"/>
  <c r="N479" i="4" s="1"/>
  <c r="N478" i="4" s="1"/>
  <c r="D536" i="4"/>
  <c r="G537" i="4"/>
  <c r="K537" i="4" s="1"/>
  <c r="D545" i="4"/>
  <c r="G546" i="4"/>
  <c r="K546" i="4" s="1"/>
  <c r="D561" i="4"/>
  <c r="G562" i="4"/>
  <c r="K562" i="4" s="1"/>
  <c r="E567" i="4"/>
  <c r="O568" i="4"/>
  <c r="O567" i="4" s="1"/>
  <c r="O566" i="4" s="1"/>
  <c r="O565" i="4" s="1"/>
  <c r="O564" i="4" s="1"/>
  <c r="D575" i="4"/>
  <c r="G576" i="4"/>
  <c r="K576" i="4" s="1"/>
  <c r="D590" i="4"/>
  <c r="G591" i="4"/>
  <c r="K591" i="4" s="1"/>
  <c r="V591" i="4" s="1"/>
  <c r="F492" i="4"/>
  <c r="V492" i="4" s="1"/>
  <c r="F540" i="4"/>
  <c r="V540" i="4" s="1"/>
  <c r="F551" i="4"/>
  <c r="V551" i="4" s="1"/>
  <c r="F570" i="4"/>
  <c r="V570" i="4" s="1"/>
  <c r="F582" i="4"/>
  <c r="V582" i="4" s="1"/>
  <c r="E394" i="4"/>
  <c r="F394" i="4" s="1"/>
  <c r="E398" i="4"/>
  <c r="F398" i="4" s="1"/>
  <c r="F588" i="4"/>
  <c r="F600" i="4"/>
  <c r="F612" i="4"/>
  <c r="V612" i="4" s="1"/>
  <c r="L74" i="3"/>
  <c r="L73" i="3" s="1"/>
  <c r="L27" i="1" s="1"/>
  <c r="S143" i="2"/>
  <c r="S142" i="2" s="1"/>
  <c r="V34" i="1"/>
  <c r="M143" i="2"/>
  <c r="M142" i="2" s="1"/>
  <c r="T143" i="2"/>
  <c r="T142" i="2" s="1"/>
  <c r="L37" i="3"/>
  <c r="P37" i="3"/>
  <c r="T37" i="3"/>
  <c r="X48" i="3"/>
  <c r="T74" i="3"/>
  <c r="T73" i="3" s="1"/>
  <c r="T27" i="1" s="1"/>
  <c r="O71" i="3"/>
  <c r="X71" i="3" s="1"/>
  <c r="X72" i="3"/>
  <c r="O76" i="3"/>
  <c r="X77" i="3"/>
  <c r="X47" i="3"/>
  <c r="X52" i="3"/>
  <c r="X58" i="3"/>
  <c r="N61" i="3"/>
  <c r="R61" i="3"/>
  <c r="O64" i="3"/>
  <c r="X64" i="3" s="1"/>
  <c r="X65" i="3"/>
  <c r="O83" i="3"/>
  <c r="X84" i="3"/>
  <c r="X63" i="3"/>
  <c r="X62" i="3" s="1"/>
  <c r="O67" i="3"/>
  <c r="X67" i="3" s="1"/>
  <c r="X68" i="3"/>
  <c r="O79" i="3"/>
  <c r="X80" i="3"/>
  <c r="X26" i="3"/>
  <c r="X28" i="3"/>
  <c r="X34" i="3"/>
  <c r="X36" i="3"/>
  <c r="H46" i="3"/>
  <c r="H45" i="3" s="1"/>
  <c r="Q46" i="3"/>
  <c r="Q45" i="3" s="1"/>
  <c r="W46" i="3"/>
  <c r="W45" i="3" s="1"/>
  <c r="W44" i="3" s="1"/>
  <c r="O69" i="3"/>
  <c r="X69" i="3" s="1"/>
  <c r="X70" i="3"/>
  <c r="I37" i="3"/>
  <c r="C46" i="3"/>
  <c r="C45" i="3" s="1"/>
  <c r="K46" i="3"/>
  <c r="K45" i="3" s="1"/>
  <c r="O46" i="3"/>
  <c r="S46" i="3"/>
  <c r="S45" i="3" s="1"/>
  <c r="K27" i="3"/>
  <c r="S27" i="3"/>
  <c r="H37" i="3"/>
  <c r="M37" i="3"/>
  <c r="Q37" i="3"/>
  <c r="I46" i="3"/>
  <c r="I45" i="3" s="1"/>
  <c r="N46" i="3"/>
  <c r="N45" i="3" s="1"/>
  <c r="R46" i="3"/>
  <c r="R45" i="3" s="1"/>
  <c r="K37" i="3"/>
  <c r="H40" i="3"/>
  <c r="Q40" i="3"/>
  <c r="Q27" i="3"/>
  <c r="S37" i="3"/>
  <c r="G46" i="3"/>
  <c r="G45" i="3" s="1"/>
  <c r="P46" i="3"/>
  <c r="P45" i="3" s="1"/>
  <c r="L98" i="4"/>
  <c r="P99" i="4"/>
  <c r="U99" i="4"/>
  <c r="D108" i="4"/>
  <c r="L108" i="4"/>
  <c r="P109" i="4"/>
  <c r="Q108" i="4"/>
  <c r="Q107" i="4" s="1"/>
  <c r="U109" i="4"/>
  <c r="X108" i="4"/>
  <c r="X728" i="4" s="1"/>
  <c r="X41" i="2" s="1"/>
  <c r="J111" i="4"/>
  <c r="E111" i="4" s="1"/>
  <c r="F111" i="4" s="1"/>
  <c r="O111" i="4"/>
  <c r="O120" i="4"/>
  <c r="T120" i="4"/>
  <c r="T756" i="4" s="1"/>
  <c r="T69" i="2" s="1"/>
  <c r="J123" i="4"/>
  <c r="E123" i="4" s="1"/>
  <c r="O123" i="4"/>
  <c r="O136" i="4"/>
  <c r="T136" i="4"/>
  <c r="T711" i="4" s="1"/>
  <c r="T24" i="2" s="1"/>
  <c r="O145" i="4"/>
  <c r="T145" i="4"/>
  <c r="E159" i="4"/>
  <c r="F159" i="4" s="1"/>
  <c r="E329" i="4"/>
  <c r="M54" i="3"/>
  <c r="M53" i="3" s="1"/>
  <c r="H108" i="4"/>
  <c r="K109" i="4"/>
  <c r="E109" i="4"/>
  <c r="F109" i="4" s="1"/>
  <c r="M108" i="4"/>
  <c r="R108" i="4"/>
  <c r="N117" i="4"/>
  <c r="S117" i="4"/>
  <c r="D120" i="4"/>
  <c r="L120" i="4"/>
  <c r="P121" i="4"/>
  <c r="Q120" i="4"/>
  <c r="U121" i="4"/>
  <c r="N129" i="4"/>
  <c r="S129" i="4"/>
  <c r="S773" i="4" s="1"/>
  <c r="S86" i="2" s="1"/>
  <c r="O155" i="4"/>
  <c r="T155" i="4"/>
  <c r="T736" i="4" s="1"/>
  <c r="T49" i="2" s="1"/>
  <c r="N161" i="4"/>
  <c r="S161" i="4"/>
  <c r="S744" i="4" s="1"/>
  <c r="S57" i="2" s="1"/>
  <c r="N568" i="4"/>
  <c r="N567" i="4" s="1"/>
  <c r="N566" i="4" s="1"/>
  <c r="N565" i="4" s="1"/>
  <c r="N564" i="4" s="1"/>
  <c r="Q98" i="4"/>
  <c r="O114" i="4"/>
  <c r="T114" i="4"/>
  <c r="T740" i="4" s="1"/>
  <c r="T53" i="2" s="1"/>
  <c r="I117" i="4"/>
  <c r="J117" i="4"/>
  <c r="E117" i="4" s="1"/>
  <c r="F117" i="4" s="1"/>
  <c r="O117" i="4"/>
  <c r="E121" i="4"/>
  <c r="F121" i="4" s="1"/>
  <c r="I129" i="4"/>
  <c r="J129" i="4"/>
  <c r="O129" i="4"/>
  <c r="J136" i="4"/>
  <c r="L139" i="4"/>
  <c r="P140" i="4"/>
  <c r="Q139" i="4"/>
  <c r="U140" i="4"/>
  <c r="P143" i="4"/>
  <c r="L142" i="4"/>
  <c r="Q142" i="4"/>
  <c r="U143" i="4"/>
  <c r="X142" i="4"/>
  <c r="H152" i="4"/>
  <c r="E153" i="4"/>
  <c r="F153" i="4" s="1"/>
  <c r="J155" i="4"/>
  <c r="P40" i="3"/>
  <c r="S54" i="3"/>
  <c r="S53" i="3" s="1"/>
  <c r="Q74" i="3"/>
  <c r="Q73" i="3" s="1"/>
  <c r="Q27" i="1" s="1"/>
  <c r="W74" i="3"/>
  <c r="W73" i="3" s="1"/>
  <c r="W27" i="1" s="1"/>
  <c r="O98" i="4"/>
  <c r="T98" i="4"/>
  <c r="T111" i="4"/>
  <c r="T732" i="4" s="1"/>
  <c r="T45" i="2" s="1"/>
  <c r="N111" i="4"/>
  <c r="S111" i="4"/>
  <c r="S732" i="4" s="1"/>
  <c r="S45" i="2" s="1"/>
  <c r="J114" i="4"/>
  <c r="D114" i="4"/>
  <c r="F115" i="4"/>
  <c r="L114" i="4"/>
  <c r="P115" i="4"/>
  <c r="Q114" i="4"/>
  <c r="U115" i="4"/>
  <c r="T123" i="4"/>
  <c r="T760" i="4" s="1"/>
  <c r="T73" i="2" s="1"/>
  <c r="N123" i="4"/>
  <c r="S123" i="4"/>
  <c r="S760" i="4" s="1"/>
  <c r="S73" i="2" s="1"/>
  <c r="D126" i="4"/>
  <c r="L126" i="4"/>
  <c r="P126" i="4" s="1"/>
  <c r="P127" i="4"/>
  <c r="Q126" i="4"/>
  <c r="U126" i="4" s="1"/>
  <c r="U127" i="4"/>
  <c r="N136" i="4"/>
  <c r="S136" i="4"/>
  <c r="E140" i="4"/>
  <c r="F140" i="4" s="1"/>
  <c r="M139" i="4"/>
  <c r="R139" i="4"/>
  <c r="K143" i="4"/>
  <c r="H142" i="4"/>
  <c r="E143" i="4"/>
  <c r="F143" i="4" s="1"/>
  <c r="M142" i="4"/>
  <c r="R142" i="4"/>
  <c r="G307" i="4"/>
  <c r="F307" i="4"/>
  <c r="G323" i="4"/>
  <c r="E345" i="4"/>
  <c r="I478" i="4"/>
  <c r="S98" i="4"/>
  <c r="T108" i="4"/>
  <c r="K112" i="4"/>
  <c r="R111" i="4"/>
  <c r="I114" i="4"/>
  <c r="K118" i="4"/>
  <c r="R117" i="4"/>
  <c r="I120" i="4"/>
  <c r="K124" i="4"/>
  <c r="R123" i="4"/>
  <c r="K130" i="4"/>
  <c r="K137" i="4"/>
  <c r="T139" i="4"/>
  <c r="T715" i="4" s="1"/>
  <c r="T28" i="2" s="1"/>
  <c r="J142" i="4"/>
  <c r="N145" i="4"/>
  <c r="S145" i="4"/>
  <c r="L152" i="4"/>
  <c r="P152" i="4" s="1"/>
  <c r="P153" i="4"/>
  <c r="U153" i="4"/>
  <c r="I155" i="4"/>
  <c r="K158" i="4"/>
  <c r="K162" i="4"/>
  <c r="R161" i="4"/>
  <c r="S164" i="4"/>
  <c r="L167" i="4"/>
  <c r="P167" i="4" s="1"/>
  <c r="P168" i="4"/>
  <c r="Q167" i="4"/>
  <c r="U167" i="4" s="1"/>
  <c r="U168" i="4"/>
  <c r="P171" i="4"/>
  <c r="Q170" i="4"/>
  <c r="U170" i="4" s="1"/>
  <c r="U171" i="4"/>
  <c r="Q178" i="4"/>
  <c r="U178" i="4" s="1"/>
  <c r="R181" i="4"/>
  <c r="O181" i="4"/>
  <c r="T181" i="4"/>
  <c r="T769" i="4" s="1"/>
  <c r="T82" i="2" s="1"/>
  <c r="L184" i="4"/>
  <c r="P184" i="4" s="1"/>
  <c r="P185" i="4"/>
  <c r="Q184" i="4"/>
  <c r="U184" i="4" s="1"/>
  <c r="U185" i="4"/>
  <c r="D298" i="4"/>
  <c r="G299" i="4"/>
  <c r="L298" i="4"/>
  <c r="P298" i="4" s="1"/>
  <c r="P299" i="4"/>
  <c r="U299" i="4"/>
  <c r="X297" i="4"/>
  <c r="Q314" i="4"/>
  <c r="U314" i="4" s="1"/>
  <c r="U315" i="4"/>
  <c r="H317" i="4"/>
  <c r="E317" i="4" s="1"/>
  <c r="D317" i="4"/>
  <c r="G318" i="4"/>
  <c r="K318" i="4" s="1"/>
  <c r="L317" i="4"/>
  <c r="P317" i="4" s="1"/>
  <c r="P318" i="4"/>
  <c r="Q317" i="4"/>
  <c r="U317" i="4" s="1"/>
  <c r="U318" i="4"/>
  <c r="P320" i="4"/>
  <c r="L323" i="4"/>
  <c r="P323" i="4" s="1"/>
  <c r="P329" i="4"/>
  <c r="D332" i="4"/>
  <c r="G332" i="4" s="1"/>
  <c r="D339" i="4"/>
  <c r="L339" i="4"/>
  <c r="P339" i="4" s="1"/>
  <c r="I424" i="4"/>
  <c r="I797" i="4" s="1"/>
  <c r="I94" i="2" s="1"/>
  <c r="G425" i="4"/>
  <c r="P425" i="4"/>
  <c r="U425" i="4"/>
  <c r="G428" i="4"/>
  <c r="G801" i="4" s="1"/>
  <c r="G98" i="2" s="1"/>
  <c r="P428" i="4"/>
  <c r="U428" i="4"/>
  <c r="G431" i="4"/>
  <c r="G804" i="4" s="1"/>
  <c r="G101" i="2" s="1"/>
  <c r="P431" i="4"/>
  <c r="U431" i="4"/>
  <c r="O433" i="4"/>
  <c r="O806" i="4" s="1"/>
  <c r="O103" i="2" s="1"/>
  <c r="I436" i="4"/>
  <c r="I809" i="4" s="1"/>
  <c r="I106" i="2" s="1"/>
  <c r="G437" i="4"/>
  <c r="P437" i="4"/>
  <c r="U437" i="4"/>
  <c r="X439" i="4"/>
  <c r="X812" i="4" s="1"/>
  <c r="X109" i="2" s="1"/>
  <c r="H445" i="4"/>
  <c r="H818" i="4" s="1"/>
  <c r="H115" i="2" s="1"/>
  <c r="G446" i="4"/>
  <c r="P446" i="4"/>
  <c r="U446" i="4"/>
  <c r="N448" i="4"/>
  <c r="N821" i="4" s="1"/>
  <c r="N118" i="2" s="1"/>
  <c r="S451" i="4"/>
  <c r="S824" i="4" s="1"/>
  <c r="S121" i="2" s="1"/>
  <c r="T457" i="4"/>
  <c r="T830" i="4" s="1"/>
  <c r="T127" i="2" s="1"/>
  <c r="R460" i="4"/>
  <c r="R833" i="4" s="1"/>
  <c r="R130" i="2" s="1"/>
  <c r="G461" i="4"/>
  <c r="P461" i="4"/>
  <c r="U461" i="4"/>
  <c r="J463" i="4"/>
  <c r="J836" i="4" s="1"/>
  <c r="J133" i="2" s="1"/>
  <c r="O463" i="4"/>
  <c r="O836" i="4" s="1"/>
  <c r="O133" i="2" s="1"/>
  <c r="T463" i="4"/>
  <c r="T836" i="4" s="1"/>
  <c r="T133" i="2" s="1"/>
  <c r="H466" i="4"/>
  <c r="H839" i="4" s="1"/>
  <c r="H136" i="2" s="1"/>
  <c r="M466" i="4"/>
  <c r="R466" i="4"/>
  <c r="R839" i="4" s="1"/>
  <c r="R136" i="2" s="1"/>
  <c r="G467" i="4"/>
  <c r="G840" i="4" s="1"/>
  <c r="G137" i="2" s="1"/>
  <c r="P467" i="4"/>
  <c r="U467" i="4"/>
  <c r="X469" i="4"/>
  <c r="X842" i="4" s="1"/>
  <c r="X139" i="2" s="1"/>
  <c r="P476" i="4"/>
  <c r="T481" i="4"/>
  <c r="T480" i="4" s="1"/>
  <c r="T479" i="4" s="1"/>
  <c r="T478" i="4" s="1"/>
  <c r="Q489" i="4"/>
  <c r="U489" i="4" s="1"/>
  <c r="U490" i="4"/>
  <c r="P491" i="4"/>
  <c r="M497" i="4"/>
  <c r="P498" i="4"/>
  <c r="P518" i="4"/>
  <c r="P521" i="4"/>
  <c r="W521" i="4" s="1"/>
  <c r="U524" i="4"/>
  <c r="P525" i="4"/>
  <c r="Q527" i="4"/>
  <c r="U527" i="4" s="1"/>
  <c r="U528" i="4"/>
  <c r="P533" i="4"/>
  <c r="U536" i="4"/>
  <c r="U537" i="4"/>
  <c r="M558" i="4"/>
  <c r="P558" i="4" s="1"/>
  <c r="Y558" i="4" s="1"/>
  <c r="U559" i="4"/>
  <c r="Y559" i="4" s="1"/>
  <c r="M561" i="4"/>
  <c r="P562" i="4"/>
  <c r="Q572" i="4"/>
  <c r="U572" i="4" s="1"/>
  <c r="U573" i="4"/>
  <c r="Y573" i="4" s="1"/>
  <c r="Q581" i="4"/>
  <c r="U581" i="4" s="1"/>
  <c r="U582" i="4"/>
  <c r="M587" i="4"/>
  <c r="P587" i="4" s="1"/>
  <c r="P588" i="4"/>
  <c r="P590" i="4"/>
  <c r="U596" i="4"/>
  <c r="U597" i="4"/>
  <c r="Q599" i="4"/>
  <c r="U599" i="4" s="1"/>
  <c r="U600" i="4"/>
  <c r="U603" i="4"/>
  <c r="S568" i="4"/>
  <c r="S567" i="4" s="1"/>
  <c r="S566" i="4" s="1"/>
  <c r="S565" i="4" s="1"/>
  <c r="S564" i="4" s="1"/>
  <c r="U609" i="4"/>
  <c r="Y609" i="4" s="1"/>
  <c r="M611" i="4"/>
  <c r="P611" i="4" s="1"/>
  <c r="Q611" i="4"/>
  <c r="U611" i="4" s="1"/>
  <c r="U612" i="4"/>
  <c r="Y612" i="4" s="1"/>
  <c r="Q614" i="4"/>
  <c r="U614" i="4" s="1"/>
  <c r="U615" i="4"/>
  <c r="F38" i="4"/>
  <c r="F723" i="4" s="1"/>
  <c r="F36" i="2" s="1"/>
  <c r="V53" i="4"/>
  <c r="V61" i="4"/>
  <c r="V90" i="4"/>
  <c r="V177" i="4"/>
  <c r="V764" i="4" s="1"/>
  <c r="V77" i="2" s="1"/>
  <c r="V453" i="4"/>
  <c r="V826" i="4" s="1"/>
  <c r="V123" i="2" s="1"/>
  <c r="W391" i="4"/>
  <c r="V391" i="4"/>
  <c r="W553" i="4"/>
  <c r="V553" i="4"/>
  <c r="E137" i="4"/>
  <c r="F137" i="4" s="1"/>
  <c r="E302" i="4"/>
  <c r="E330" i="4"/>
  <c r="F330" i="4" s="1"/>
  <c r="E346" i="4"/>
  <c r="F346" i="4" s="1"/>
  <c r="E425" i="4"/>
  <c r="E798" i="4" s="1"/>
  <c r="E95" i="2" s="1"/>
  <c r="E437" i="4"/>
  <c r="E810" i="4" s="1"/>
  <c r="E107" i="2" s="1"/>
  <c r="E449" i="4"/>
  <c r="E822" i="4" s="1"/>
  <c r="E119" i="2" s="1"/>
  <c r="E461" i="4"/>
  <c r="E834" i="4" s="1"/>
  <c r="E131" i="2" s="1"/>
  <c r="E566" i="4"/>
  <c r="O164" i="4"/>
  <c r="T164" i="4"/>
  <c r="T748" i="4" s="1"/>
  <c r="T61" i="2" s="1"/>
  <c r="H167" i="4"/>
  <c r="K168" i="4"/>
  <c r="L178" i="4"/>
  <c r="P178" i="4" s="1"/>
  <c r="P179" i="4"/>
  <c r="L181" i="4"/>
  <c r="P182" i="4"/>
  <c r="Q181" i="4"/>
  <c r="U182" i="4"/>
  <c r="H184" i="4"/>
  <c r="D301" i="4"/>
  <c r="G302" i="4"/>
  <c r="L301" i="4"/>
  <c r="P301" i="4" s="1"/>
  <c r="P302" i="4"/>
  <c r="Q301" i="4"/>
  <c r="U301" i="4" s="1"/>
  <c r="U302" i="4"/>
  <c r="M314" i="4"/>
  <c r="P315" i="4"/>
  <c r="G324" i="4"/>
  <c r="U332" i="4"/>
  <c r="K333" i="4"/>
  <c r="K340" i="4"/>
  <c r="G440" i="4"/>
  <c r="G813" i="4" s="1"/>
  <c r="G110" i="2" s="1"/>
  <c r="P440" i="4"/>
  <c r="U440" i="4"/>
  <c r="G469" i="4"/>
  <c r="G470" i="4"/>
  <c r="P470" i="4"/>
  <c r="U470" i="4"/>
  <c r="Q473" i="4"/>
  <c r="U473" i="4" s="1"/>
  <c r="U474" i="4"/>
  <c r="P475" i="4"/>
  <c r="J478" i="4"/>
  <c r="L494" i="4"/>
  <c r="T505" i="4"/>
  <c r="T504" i="4" s="1"/>
  <c r="T503" i="4" s="1"/>
  <c r="T502" i="4" s="1"/>
  <c r="S505" i="4"/>
  <c r="S504" i="4" s="1"/>
  <c r="S503" i="4" s="1"/>
  <c r="S502" i="4" s="1"/>
  <c r="Q512" i="4"/>
  <c r="U512" i="4" s="1"/>
  <c r="U513" i="4"/>
  <c r="M527" i="4"/>
  <c r="P528" i="4"/>
  <c r="Q551" i="4"/>
  <c r="U551" i="4" s="1"/>
  <c r="U552" i="4"/>
  <c r="P569" i="4"/>
  <c r="Q575" i="4"/>
  <c r="U575" i="4" s="1"/>
  <c r="U576" i="4"/>
  <c r="Q578" i="4"/>
  <c r="U578" i="4" s="1"/>
  <c r="U579" i="4"/>
  <c r="M581" i="4"/>
  <c r="P581" i="4" s="1"/>
  <c r="P582" i="4"/>
  <c r="M599" i="4"/>
  <c r="P600" i="4"/>
  <c r="M602" i="4"/>
  <c r="P602" i="4" s="1"/>
  <c r="Y602" i="4" s="1"/>
  <c r="P603" i="4"/>
  <c r="M614" i="4"/>
  <c r="P614" i="4" s="1"/>
  <c r="P615" i="4"/>
  <c r="G692" i="4"/>
  <c r="K692" i="4" s="1"/>
  <c r="V42" i="4"/>
  <c r="V69" i="4"/>
  <c r="E28" i="3"/>
  <c r="V96" i="4"/>
  <c r="U28" i="3" s="1"/>
  <c r="V192" i="4"/>
  <c r="U38" i="3" s="1"/>
  <c r="V432" i="4"/>
  <c r="V805" i="4" s="1"/>
  <c r="V102" i="2" s="1"/>
  <c r="E118" i="4"/>
  <c r="F118" i="4" s="1"/>
  <c r="E130" i="4"/>
  <c r="F130" i="4" s="1"/>
  <c r="E158" i="4"/>
  <c r="F158" i="4" s="1"/>
  <c r="E162" i="4"/>
  <c r="F162" i="4" s="1"/>
  <c r="E299" i="4"/>
  <c r="F299" i="4" s="1"/>
  <c r="E327" i="4"/>
  <c r="F327" i="4" s="1"/>
  <c r="E343" i="4"/>
  <c r="F343" i="4" s="1"/>
  <c r="E434" i="4"/>
  <c r="E807" i="4" s="1"/>
  <c r="E104" i="2" s="1"/>
  <c r="E446" i="4"/>
  <c r="E819" i="4" s="1"/>
  <c r="E116" i="2" s="1"/>
  <c r="E458" i="4"/>
  <c r="E831" i="4" s="1"/>
  <c r="E128" i="2" s="1"/>
  <c r="E470" i="4"/>
  <c r="E843" i="4" s="1"/>
  <c r="E140" i="2" s="1"/>
  <c r="E556" i="4"/>
  <c r="F672" i="4"/>
  <c r="G105" i="4"/>
  <c r="K106" i="4"/>
  <c r="P146" i="4"/>
  <c r="U146" i="4"/>
  <c r="U152" i="4"/>
  <c r="D155" i="4"/>
  <c r="G156" i="4"/>
  <c r="L155" i="4"/>
  <c r="P156" i="4"/>
  <c r="Q155" i="4"/>
  <c r="U156" i="4"/>
  <c r="P159" i="4"/>
  <c r="Q158" i="4"/>
  <c r="U158" i="4" s="1"/>
  <c r="U159" i="4"/>
  <c r="J161" i="4"/>
  <c r="O161" i="4"/>
  <c r="L164" i="4"/>
  <c r="P165" i="4"/>
  <c r="U165" i="4"/>
  <c r="H170" i="4"/>
  <c r="H178" i="4"/>
  <c r="H181" i="4"/>
  <c r="K182" i="4"/>
  <c r="V182" i="4" s="1"/>
  <c r="M181" i="4"/>
  <c r="G216" i="4"/>
  <c r="U298" i="4"/>
  <c r="P304" i="4"/>
  <c r="G308" i="4"/>
  <c r="P308" i="4"/>
  <c r="Q307" i="4"/>
  <c r="U307" i="4" s="1"/>
  <c r="U308" i="4"/>
  <c r="Q323" i="4"/>
  <c r="U323" i="4" s="1"/>
  <c r="D326" i="4"/>
  <c r="G327" i="4"/>
  <c r="L326" i="4"/>
  <c r="P326" i="4" s="1"/>
  <c r="P327" i="4"/>
  <c r="U327" i="4"/>
  <c r="L332" i="4"/>
  <c r="P332" i="4" s="1"/>
  <c r="Q339" i="4"/>
  <c r="U339" i="4" s="1"/>
  <c r="D342" i="4"/>
  <c r="G343" i="4"/>
  <c r="L342" i="4"/>
  <c r="P342" i="4" s="1"/>
  <c r="P343" i="4"/>
  <c r="U343" i="4"/>
  <c r="M430" i="4"/>
  <c r="R430" i="4"/>
  <c r="R803" i="4" s="1"/>
  <c r="R100" i="2" s="1"/>
  <c r="S433" i="4"/>
  <c r="S806" i="4" s="1"/>
  <c r="S103" i="2" s="1"/>
  <c r="G443" i="4"/>
  <c r="P443" i="4"/>
  <c r="U443" i="4"/>
  <c r="G455" i="4"/>
  <c r="G828" i="4" s="1"/>
  <c r="G125" i="2" s="1"/>
  <c r="P455" i="4"/>
  <c r="U455" i="4"/>
  <c r="O457" i="4"/>
  <c r="O830" i="4" s="1"/>
  <c r="O127" i="2" s="1"/>
  <c r="G458" i="4"/>
  <c r="G831" i="4" s="1"/>
  <c r="G128" i="2" s="1"/>
  <c r="P458" i="4"/>
  <c r="U458" i="4"/>
  <c r="G464" i="4"/>
  <c r="G837" i="4" s="1"/>
  <c r="G134" i="2" s="1"/>
  <c r="P464" i="4"/>
  <c r="U464" i="4"/>
  <c r="Q469" i="4"/>
  <c r="P482" i="4"/>
  <c r="P483" i="4"/>
  <c r="Q485" i="4"/>
  <c r="U485" i="4" s="1"/>
  <c r="U486" i="4"/>
  <c r="M490" i="4"/>
  <c r="M489" i="4" s="1"/>
  <c r="M488" i="4" s="1"/>
  <c r="U491" i="4"/>
  <c r="U492" i="4"/>
  <c r="H495" i="4"/>
  <c r="J501" i="4"/>
  <c r="J500" i="4" s="1"/>
  <c r="U506" i="4"/>
  <c r="U507" i="4"/>
  <c r="Q509" i="4"/>
  <c r="U509" i="4" s="1"/>
  <c r="U510" i="4"/>
  <c r="M512" i="4"/>
  <c r="P512" i="4" s="1"/>
  <c r="P513" i="4"/>
  <c r="Q515" i="4"/>
  <c r="U515" i="4" s="1"/>
  <c r="U516" i="4"/>
  <c r="U518" i="4"/>
  <c r="U519" i="4"/>
  <c r="U521" i="4"/>
  <c r="U522" i="4"/>
  <c r="M524" i="4"/>
  <c r="P524" i="4" s="1"/>
  <c r="U531" i="4"/>
  <c r="U533" i="4"/>
  <c r="U534" i="4"/>
  <c r="M536" i="4"/>
  <c r="P536" i="4" s="1"/>
  <c r="U539" i="4"/>
  <c r="U540" i="4"/>
  <c r="Q542" i="4"/>
  <c r="U542" i="4" s="1"/>
  <c r="U543" i="4"/>
  <c r="U546" i="4"/>
  <c r="Q548" i="4"/>
  <c r="U548" i="4" s="1"/>
  <c r="U549" i="4"/>
  <c r="M551" i="4"/>
  <c r="P551" i="4" s="1"/>
  <c r="P552" i="4"/>
  <c r="W552" i="4" s="1"/>
  <c r="T557" i="4"/>
  <c r="T556" i="4" s="1"/>
  <c r="T555" i="4" s="1"/>
  <c r="T554" i="4" s="1"/>
  <c r="N557" i="4"/>
  <c r="N556" i="4" s="1"/>
  <c r="N555" i="4" s="1"/>
  <c r="N554" i="4" s="1"/>
  <c r="S557" i="4"/>
  <c r="S556" i="4" s="1"/>
  <c r="S555" i="4" s="1"/>
  <c r="S554" i="4" s="1"/>
  <c r="U570" i="4"/>
  <c r="M572" i="4"/>
  <c r="P572" i="4" s="1"/>
  <c r="M575" i="4"/>
  <c r="P576" i="4"/>
  <c r="R568" i="4"/>
  <c r="R567" i="4" s="1"/>
  <c r="R566" i="4" s="1"/>
  <c r="R565" i="4" s="1"/>
  <c r="R564" i="4" s="1"/>
  <c r="P579" i="4"/>
  <c r="Q584" i="4"/>
  <c r="U584" i="4" s="1"/>
  <c r="P585" i="4"/>
  <c r="Y585" i="4" s="1"/>
  <c r="U590" i="4"/>
  <c r="U591" i="4"/>
  <c r="Q593" i="4"/>
  <c r="U593" i="4" s="1"/>
  <c r="U594" i="4"/>
  <c r="M596" i="4"/>
  <c r="Q605" i="4"/>
  <c r="U605" i="4" s="1"/>
  <c r="U606" i="4"/>
  <c r="V36" i="4"/>
  <c r="V721" i="4" s="1"/>
  <c r="V34" i="2" s="1"/>
  <c r="F50" i="4"/>
  <c r="F735" i="4" s="1"/>
  <c r="F48" i="2" s="1"/>
  <c r="F58" i="4"/>
  <c r="F743" i="4" s="1"/>
  <c r="F56" i="2" s="1"/>
  <c r="V438" i="4"/>
  <c r="V444" i="4"/>
  <c r="V456" i="4"/>
  <c r="F333" i="4"/>
  <c r="W147" i="4"/>
  <c r="V147" i="4"/>
  <c r="U35" i="3" s="1"/>
  <c r="E171" i="4"/>
  <c r="F171" i="4" s="1"/>
  <c r="E179" i="4"/>
  <c r="F179" i="4" s="1"/>
  <c r="W367" i="4"/>
  <c r="V367" i="4"/>
  <c r="W371" i="4"/>
  <c r="V371" i="4"/>
  <c r="W383" i="4"/>
  <c r="V383" i="4"/>
  <c r="W399" i="4"/>
  <c r="V399" i="4"/>
  <c r="W403" i="4"/>
  <c r="V403" i="4"/>
  <c r="E431" i="4"/>
  <c r="E804" i="4" s="1"/>
  <c r="E101" i="2" s="1"/>
  <c r="E443" i="4"/>
  <c r="E816" i="4" s="1"/>
  <c r="E113" i="2" s="1"/>
  <c r="F447" i="4"/>
  <c r="F820" i="4" s="1"/>
  <c r="F117" i="2" s="1"/>
  <c r="E455" i="4"/>
  <c r="E828" i="4" s="1"/>
  <c r="E125" i="2" s="1"/>
  <c r="E467" i="4"/>
  <c r="E840" i="4" s="1"/>
  <c r="E137" i="2" s="1"/>
  <c r="E479" i="4"/>
  <c r="C94" i="3"/>
  <c r="K50" i="3"/>
  <c r="K49" i="3" s="1"/>
  <c r="S50" i="3"/>
  <c r="S49" i="3" s="1"/>
  <c r="G50" i="3"/>
  <c r="G49" i="3" s="1"/>
  <c r="N98" i="4"/>
  <c r="H98" i="4"/>
  <c r="I108" i="4"/>
  <c r="M111" i="4"/>
  <c r="P112" i="4"/>
  <c r="U112" i="4"/>
  <c r="H114" i="4"/>
  <c r="K115" i="4"/>
  <c r="M114" i="4"/>
  <c r="M117" i="4"/>
  <c r="P118" i="4"/>
  <c r="W118" i="4" s="1"/>
  <c r="U118" i="4"/>
  <c r="H120" i="4"/>
  <c r="K121" i="4"/>
  <c r="M120" i="4"/>
  <c r="M123" i="4"/>
  <c r="P124" i="4"/>
  <c r="W124" i="4" s="1"/>
  <c r="U124" i="4"/>
  <c r="H126" i="4"/>
  <c r="K127" i="4"/>
  <c r="V127" i="4" s="1"/>
  <c r="P130" i="4"/>
  <c r="U130" i="4"/>
  <c r="M136" i="4"/>
  <c r="L136" i="4"/>
  <c r="P137" i="4"/>
  <c r="U137" i="4"/>
  <c r="I139" i="4"/>
  <c r="T142" i="4"/>
  <c r="T719" i="4" s="1"/>
  <c r="T32" i="2" s="1"/>
  <c r="N142" i="4"/>
  <c r="Q145" i="4"/>
  <c r="R145" i="4"/>
  <c r="H155" i="4"/>
  <c r="M155" i="4"/>
  <c r="K159" i="4"/>
  <c r="M161" i="4"/>
  <c r="P162" i="4"/>
  <c r="U162" i="4"/>
  <c r="N164" i="4"/>
  <c r="H164" i="4"/>
  <c r="L170" i="4"/>
  <c r="P170" i="4" s="1"/>
  <c r="I181" i="4"/>
  <c r="S181" i="4"/>
  <c r="O297" i="4"/>
  <c r="O296" i="4" s="1"/>
  <c r="O295" i="4" s="1"/>
  <c r="O294" i="4" s="1"/>
  <c r="D304" i="4"/>
  <c r="G305" i="4"/>
  <c r="P305" i="4"/>
  <c r="Q304" i="4"/>
  <c r="U304" i="4" s="1"/>
  <c r="U305" i="4"/>
  <c r="L307" i="4"/>
  <c r="P307" i="4" s="1"/>
  <c r="U320" i="4"/>
  <c r="K321" i="4"/>
  <c r="P321" i="4"/>
  <c r="U321" i="4"/>
  <c r="Q326" i="4"/>
  <c r="U326" i="4" s="1"/>
  <c r="D329" i="4"/>
  <c r="G330" i="4"/>
  <c r="P330" i="4"/>
  <c r="Q329" i="4"/>
  <c r="U329" i="4" s="1"/>
  <c r="U330" i="4"/>
  <c r="Q342" i="4"/>
  <c r="U342" i="4" s="1"/>
  <c r="D345" i="4"/>
  <c r="G346" i="4"/>
  <c r="Q424" i="4"/>
  <c r="M427" i="4"/>
  <c r="X427" i="4"/>
  <c r="X800" i="4" s="1"/>
  <c r="X97" i="2" s="1"/>
  <c r="N430" i="4"/>
  <c r="N803" i="4" s="1"/>
  <c r="N100" i="2" s="1"/>
  <c r="S430" i="4"/>
  <c r="S803" i="4" s="1"/>
  <c r="S100" i="2" s="1"/>
  <c r="M433" i="4"/>
  <c r="G434" i="4"/>
  <c r="P434" i="4"/>
  <c r="U434" i="4"/>
  <c r="R436" i="4"/>
  <c r="R809" i="4" s="1"/>
  <c r="R106" i="2" s="1"/>
  <c r="D445" i="4"/>
  <c r="X445" i="4"/>
  <c r="X818" i="4" s="1"/>
  <c r="X115" i="2" s="1"/>
  <c r="M448" i="4"/>
  <c r="G449" i="4"/>
  <c r="G822" i="4" s="1"/>
  <c r="G119" i="2" s="1"/>
  <c r="P449" i="4"/>
  <c r="U449" i="4"/>
  <c r="O451" i="4"/>
  <c r="O824" i="4" s="1"/>
  <c r="O121" i="2" s="1"/>
  <c r="G452" i="4"/>
  <c r="G825" i="4" s="1"/>
  <c r="G122" i="2" s="1"/>
  <c r="P452" i="4"/>
  <c r="U452" i="4"/>
  <c r="N454" i="4"/>
  <c r="N827" i="4" s="1"/>
  <c r="N124" i="2" s="1"/>
  <c r="D457" i="4"/>
  <c r="S457" i="4"/>
  <c r="S830" i="4" s="1"/>
  <c r="S127" i="2" s="1"/>
  <c r="I460" i="4"/>
  <c r="I833" i="4" s="1"/>
  <c r="I130" i="2" s="1"/>
  <c r="Q460" i="4"/>
  <c r="X460" i="4"/>
  <c r="X833" i="4" s="1"/>
  <c r="X130" i="2" s="1"/>
  <c r="I463" i="4"/>
  <c r="I836" i="4" s="1"/>
  <c r="I133" i="2" s="1"/>
  <c r="N463" i="4"/>
  <c r="N836" i="4" s="1"/>
  <c r="N133" i="2" s="1"/>
  <c r="S463" i="4"/>
  <c r="S836" i="4" s="1"/>
  <c r="S133" i="2" s="1"/>
  <c r="D466" i="4"/>
  <c r="L466" i="4"/>
  <c r="L839" i="4" s="1"/>
  <c r="L136" i="2" s="1"/>
  <c r="Q466" i="4"/>
  <c r="Q839" i="4" s="1"/>
  <c r="Q136" i="2" s="1"/>
  <c r="X466" i="4"/>
  <c r="X839" i="4" s="1"/>
  <c r="X136" i="2" s="1"/>
  <c r="T469" i="4"/>
  <c r="T842" i="4" s="1"/>
  <c r="T139" i="2" s="1"/>
  <c r="M474" i="4"/>
  <c r="U475" i="4"/>
  <c r="U476" i="4"/>
  <c r="M485" i="4"/>
  <c r="P485" i="4" s="1"/>
  <c r="P486" i="4"/>
  <c r="W486" i="4" s="1"/>
  <c r="P492" i="4"/>
  <c r="W492" i="4" s="1"/>
  <c r="Q497" i="4"/>
  <c r="U497" i="4" s="1"/>
  <c r="U498" i="4"/>
  <c r="P506" i="4"/>
  <c r="P507" i="4"/>
  <c r="M509" i="4"/>
  <c r="P509" i="4" s="1"/>
  <c r="P510" i="4"/>
  <c r="M515" i="4"/>
  <c r="P515" i="4" s="1"/>
  <c r="P516" i="4"/>
  <c r="W516" i="4" s="1"/>
  <c r="P519" i="4"/>
  <c r="P522" i="4"/>
  <c r="U525" i="4"/>
  <c r="M530" i="4"/>
  <c r="P530" i="4" s="1"/>
  <c r="P531" i="4"/>
  <c r="P534" i="4"/>
  <c r="P540" i="4"/>
  <c r="W540" i="4" s="1"/>
  <c r="M542" i="4"/>
  <c r="P543" i="4"/>
  <c r="Q545" i="4"/>
  <c r="U545" i="4" s="1"/>
  <c r="M545" i="4"/>
  <c r="P545" i="4" s="1"/>
  <c r="P546" i="4"/>
  <c r="M548" i="4"/>
  <c r="P548" i="4" s="1"/>
  <c r="P549" i="4"/>
  <c r="O557" i="4"/>
  <c r="O556" i="4" s="1"/>
  <c r="O555" i="4" s="1"/>
  <c r="O554" i="4" s="1"/>
  <c r="U561" i="4"/>
  <c r="U562" i="4"/>
  <c r="Q569" i="4"/>
  <c r="U569" i="4" s="1"/>
  <c r="P570" i="4"/>
  <c r="M578" i="4"/>
  <c r="P578" i="4" s="1"/>
  <c r="U587" i="4"/>
  <c r="U588" i="4"/>
  <c r="P591" i="4"/>
  <c r="M593" i="4"/>
  <c r="P593" i="4" s="1"/>
  <c r="P594" i="4"/>
  <c r="M605" i="4"/>
  <c r="P605" i="4" s="1"/>
  <c r="P606" i="4"/>
  <c r="M608" i="4"/>
  <c r="P608" i="4" s="1"/>
  <c r="F29" i="4"/>
  <c r="F37" i="4"/>
  <c r="F45" i="4"/>
  <c r="F66" i="4"/>
  <c r="F751" i="4" s="1"/>
  <c r="F64" i="2" s="1"/>
  <c r="V86" i="4"/>
  <c r="V772" i="4" s="1"/>
  <c r="V85" i="2" s="1"/>
  <c r="V219" i="4"/>
  <c r="V232" i="4"/>
  <c r="W412" i="4"/>
  <c r="V412" i="4"/>
  <c r="V462" i="4"/>
  <c r="V468" i="4"/>
  <c r="V841" i="4" s="1"/>
  <c r="V138" i="2" s="1"/>
  <c r="F70" i="3"/>
  <c r="F69" i="3" s="1"/>
  <c r="V493" i="4"/>
  <c r="U70" i="3" s="1"/>
  <c r="U69" i="3" s="1"/>
  <c r="W583" i="4"/>
  <c r="V583" i="4"/>
  <c r="E112" i="4"/>
  <c r="F112" i="4" s="1"/>
  <c r="E124" i="4"/>
  <c r="E156" i="4"/>
  <c r="E168" i="4"/>
  <c r="F168" i="4" s="1"/>
  <c r="E305" i="4"/>
  <c r="E428" i="4"/>
  <c r="E801" i="4" s="1"/>
  <c r="E98" i="2" s="1"/>
  <c r="E440" i="4"/>
  <c r="E813" i="4" s="1"/>
  <c r="E110" i="2" s="1"/>
  <c r="E452" i="4"/>
  <c r="E825" i="4" s="1"/>
  <c r="E122" i="2" s="1"/>
  <c r="E464" i="4"/>
  <c r="E837" i="4" s="1"/>
  <c r="E134" i="2" s="1"/>
  <c r="E480" i="4"/>
  <c r="E496" i="4"/>
  <c r="E503" i="4"/>
  <c r="L672" i="4"/>
  <c r="E671" i="4"/>
  <c r="G671" i="4" s="1"/>
  <c r="K40" i="3"/>
  <c r="O40" i="3"/>
  <c r="S40" i="3"/>
  <c r="I54" i="3"/>
  <c r="I53" i="3" s="1"/>
  <c r="R54" i="3"/>
  <c r="R53" i="3" s="1"/>
  <c r="G74" i="3"/>
  <c r="G73" i="3" s="1"/>
  <c r="G27" i="1" s="1"/>
  <c r="R23" i="3"/>
  <c r="P50" i="3"/>
  <c r="P49" i="3" s="1"/>
  <c r="K74" i="3"/>
  <c r="K73" i="3" s="1"/>
  <c r="K27" i="1" s="1"/>
  <c r="I197" i="2"/>
  <c r="H35" i="1" s="1"/>
  <c r="K94" i="3"/>
  <c r="O94" i="3"/>
  <c r="S94" i="3"/>
  <c r="K33" i="3"/>
  <c r="S33" i="3"/>
  <c r="C37" i="3"/>
  <c r="T61" i="3"/>
  <c r="C66" i="3"/>
  <c r="C26" i="1" s="1"/>
  <c r="L61" i="3"/>
  <c r="P61" i="3"/>
  <c r="C74" i="3"/>
  <c r="C73" i="3" s="1"/>
  <c r="C27" i="1" s="1"/>
  <c r="M23" i="3"/>
  <c r="N92" i="3"/>
  <c r="L66" i="3"/>
  <c r="L26" i="1" s="1"/>
  <c r="P94" i="3"/>
  <c r="H27" i="3"/>
  <c r="C33" i="3"/>
  <c r="R33" i="3"/>
  <c r="L40" i="3"/>
  <c r="H50" i="3"/>
  <c r="H49" i="3" s="1"/>
  <c r="M50" i="3"/>
  <c r="M49" i="3" s="1"/>
  <c r="H23" i="3"/>
  <c r="I92" i="3"/>
  <c r="G66" i="3"/>
  <c r="G26" i="1" s="1"/>
  <c r="P66" i="3"/>
  <c r="P26" i="1" s="1"/>
  <c r="C23" i="3"/>
  <c r="C27" i="3"/>
  <c r="I27" i="3"/>
  <c r="R27" i="3"/>
  <c r="W27" i="3"/>
  <c r="I40" i="3"/>
  <c r="N40" i="3"/>
  <c r="R40" i="3"/>
  <c r="W40" i="3"/>
  <c r="W54" i="3"/>
  <c r="W53" i="3" s="1"/>
  <c r="N66" i="3"/>
  <c r="N26" i="1" s="1"/>
  <c r="K66" i="3"/>
  <c r="K26" i="1" s="1"/>
  <c r="S66" i="3"/>
  <c r="S26" i="1" s="1"/>
  <c r="O143" i="2"/>
  <c r="O142" i="2" s="1"/>
  <c r="J143" i="2"/>
  <c r="J142" i="2" s="1"/>
  <c r="R143" i="2"/>
  <c r="R142" i="2" s="1"/>
  <c r="Q197" i="2"/>
  <c r="U31" i="4"/>
  <c r="Q30" i="4"/>
  <c r="P31" i="4"/>
  <c r="Q672" i="4"/>
  <c r="U27" i="4"/>
  <c r="N23" i="3"/>
  <c r="C92" i="3"/>
  <c r="K92" i="3"/>
  <c r="P92" i="3"/>
  <c r="G33" i="3"/>
  <c r="N37" i="3"/>
  <c r="R37" i="3"/>
  <c r="W37" i="3"/>
  <c r="M40" i="3"/>
  <c r="I50" i="3"/>
  <c r="I49" i="3" s="1"/>
  <c r="N50" i="3"/>
  <c r="N49" i="3" s="1"/>
  <c r="R50" i="3"/>
  <c r="R49" i="3" s="1"/>
  <c r="C50" i="3"/>
  <c r="C49" i="3" s="1"/>
  <c r="K54" i="3"/>
  <c r="K53" i="3" s="1"/>
  <c r="Q54" i="3"/>
  <c r="Q53" i="3" s="1"/>
  <c r="M66" i="3"/>
  <c r="M26" i="1" s="1"/>
  <c r="I74" i="3"/>
  <c r="I73" i="3" s="1"/>
  <c r="I27" i="1" s="1"/>
  <c r="S74" i="3"/>
  <c r="S73" i="3" s="1"/>
  <c r="S27" i="1" s="1"/>
  <c r="H74" i="3"/>
  <c r="H73" i="3" s="1"/>
  <c r="H27" i="1" s="1"/>
  <c r="C61" i="3"/>
  <c r="K23" i="3"/>
  <c r="S23" i="3"/>
  <c r="G92" i="3"/>
  <c r="H94" i="3"/>
  <c r="G27" i="3"/>
  <c r="L27" i="3"/>
  <c r="P27" i="3"/>
  <c r="T27" i="3"/>
  <c r="N27" i="3"/>
  <c r="W33" i="3"/>
  <c r="L94" i="3"/>
  <c r="L50" i="3"/>
  <c r="L49" i="3" s="1"/>
  <c r="P54" i="3"/>
  <c r="P53" i="3" s="1"/>
  <c r="H61" i="3"/>
  <c r="M61" i="3"/>
  <c r="Q61" i="3"/>
  <c r="W50" i="3"/>
  <c r="I94" i="3"/>
  <c r="N94" i="3"/>
  <c r="R94" i="3"/>
  <c r="W94" i="3"/>
  <c r="I33" i="3"/>
  <c r="N33" i="3"/>
  <c r="G37" i="3"/>
  <c r="G40" i="3"/>
  <c r="M46" i="3"/>
  <c r="M45" i="3" s="1"/>
  <c r="N54" i="3"/>
  <c r="N53" i="3" s="1"/>
  <c r="G94" i="3"/>
  <c r="K61" i="3"/>
  <c r="S61" i="3"/>
  <c r="I61" i="3"/>
  <c r="H66" i="3"/>
  <c r="H26" i="1" s="1"/>
  <c r="W66" i="3"/>
  <c r="W26" i="1" s="1"/>
  <c r="P74" i="3"/>
  <c r="P73" i="3" s="1"/>
  <c r="P27" i="1" s="1"/>
  <c r="M87" i="4"/>
  <c r="R414" i="4"/>
  <c r="U414" i="4" s="1"/>
  <c r="M414" i="4"/>
  <c r="P414" i="4" s="1"/>
  <c r="Q50" i="3"/>
  <c r="Q49" i="3" s="1"/>
  <c r="U345" i="4"/>
  <c r="U346" i="4"/>
  <c r="M345" i="4"/>
  <c r="P346" i="4"/>
  <c r="D195" i="2"/>
  <c r="I194" i="2"/>
  <c r="H32" i="1" s="1"/>
  <c r="T197" i="2"/>
  <c r="S35" i="1" s="1"/>
  <c r="D197" i="2"/>
  <c r="L197" i="2"/>
  <c r="X197" i="2"/>
  <c r="W35" i="1" s="1"/>
  <c r="O197" i="2"/>
  <c r="N35" i="1" s="1"/>
  <c r="D194" i="2"/>
  <c r="Q194" i="2"/>
  <c r="N195" i="2"/>
  <c r="M33" i="1" s="1"/>
  <c r="S195" i="2"/>
  <c r="R33" i="1" s="1"/>
  <c r="H197" i="2"/>
  <c r="G35" i="1" s="1"/>
  <c r="T194" i="2"/>
  <c r="S32" i="1" s="1"/>
  <c r="L194" i="2"/>
  <c r="H194" i="2"/>
  <c r="G32" i="1" s="1"/>
  <c r="J195" i="2"/>
  <c r="I33" i="1" s="1"/>
  <c r="S197" i="2"/>
  <c r="R35" i="1" s="1"/>
  <c r="O195" i="2"/>
  <c r="N33" i="1" s="1"/>
  <c r="M92" i="3"/>
  <c r="G23" i="3"/>
  <c r="L23" i="3"/>
  <c r="P23" i="3"/>
  <c r="R92" i="3"/>
  <c r="X194" i="2"/>
  <c r="W32" i="1" s="1"/>
  <c r="L54" i="3"/>
  <c r="L53" i="3" s="1"/>
  <c r="R335" i="4"/>
  <c r="U335" i="4" s="1"/>
  <c r="U336" i="4"/>
  <c r="M335" i="4"/>
  <c r="P335" i="4" s="1"/>
  <c r="L46" i="3"/>
  <c r="L45" i="3" s="1"/>
  <c r="M278" i="4"/>
  <c r="P278" i="4" s="1"/>
  <c r="Q92" i="3"/>
  <c r="U191" i="4"/>
  <c r="U190" i="4" s="1"/>
  <c r="U189" i="4" s="1"/>
  <c r="M197" i="2"/>
  <c r="L35" i="1" s="1"/>
  <c r="P191" i="4"/>
  <c r="P190" i="4" s="1"/>
  <c r="P189" i="4" s="1"/>
  <c r="R195" i="2"/>
  <c r="Q33" i="1" s="1"/>
  <c r="R173" i="4"/>
  <c r="U173" i="4" s="1"/>
  <c r="U174" i="4"/>
  <c r="M194" i="2"/>
  <c r="L32" i="1" s="1"/>
  <c r="T94" i="3"/>
  <c r="T46" i="3"/>
  <c r="T45" i="3" s="1"/>
  <c r="T66" i="3"/>
  <c r="T26" i="1" s="1"/>
  <c r="T40" i="3"/>
  <c r="O50" i="3"/>
  <c r="O37" i="3"/>
  <c r="O33" i="3"/>
  <c r="O27" i="3"/>
  <c r="W122" i="4"/>
  <c r="W116" i="4"/>
  <c r="W128" i="4"/>
  <c r="L689" i="4"/>
  <c r="Q689" i="4"/>
  <c r="C85" i="3"/>
  <c r="M689" i="4"/>
  <c r="R689" i="4"/>
  <c r="N689" i="4"/>
  <c r="I689" i="4"/>
  <c r="S689" i="4"/>
  <c r="S85" i="3"/>
  <c r="I85" i="3"/>
  <c r="H85" i="3"/>
  <c r="J689" i="4"/>
  <c r="X689" i="4"/>
  <c r="G85" i="3"/>
  <c r="F233" i="4"/>
  <c r="V233" i="4" s="1"/>
  <c r="D52" i="3"/>
  <c r="W563" i="4"/>
  <c r="F80" i="3"/>
  <c r="F79" i="3" s="1"/>
  <c r="F78" i="3" s="1"/>
  <c r="D47" i="3"/>
  <c r="F40" i="4"/>
  <c r="F56" i="4"/>
  <c r="F193" i="4"/>
  <c r="F236" i="4"/>
  <c r="V236" i="4" s="1"/>
  <c r="F252" i="4"/>
  <c r="V252" i="4" s="1"/>
  <c r="F268" i="4"/>
  <c r="V268" i="4" s="1"/>
  <c r="F284" i="4"/>
  <c r="V284" i="4" s="1"/>
  <c r="D27" i="3"/>
  <c r="D37" i="3"/>
  <c r="F41" i="4"/>
  <c r="F57" i="4"/>
  <c r="F73" i="4"/>
  <c r="F89" i="4"/>
  <c r="F775" i="4" s="1"/>
  <c r="F88" i="2" s="1"/>
  <c r="F259" i="4"/>
  <c r="F275" i="4"/>
  <c r="V275" i="4" s="1"/>
  <c r="F374" i="4"/>
  <c r="F390" i="4"/>
  <c r="F574" i="4"/>
  <c r="V574" i="4" s="1"/>
  <c r="F340" i="4"/>
  <c r="F32" i="4"/>
  <c r="F717" i="4" s="1"/>
  <c r="F30" i="2" s="1"/>
  <c r="F64" i="4"/>
  <c r="F80" i="4"/>
  <c r="F244" i="4"/>
  <c r="V244" i="4" s="1"/>
  <c r="F260" i="4"/>
  <c r="V260" i="4" s="1"/>
  <c r="F276" i="4"/>
  <c r="V276" i="4" s="1"/>
  <c r="F302" i="4"/>
  <c r="F31" i="4"/>
  <c r="F95" i="4"/>
  <c r="V95" i="4" s="1"/>
  <c r="F119" i="4"/>
  <c r="V119" i="4" s="1"/>
  <c r="F293" i="4"/>
  <c r="F375" i="4"/>
  <c r="V375" i="4" s="1"/>
  <c r="F435" i="4"/>
  <c r="F808" i="4" s="1"/>
  <c r="F105" i="2" s="1"/>
  <c r="F459" i="4"/>
  <c r="F832" i="4" s="1"/>
  <c r="F129" i="2" s="1"/>
  <c r="F538" i="4"/>
  <c r="V538" i="4" s="1"/>
  <c r="F546" i="4"/>
  <c r="F241" i="4"/>
  <c r="V241" i="4" s="1"/>
  <c r="F312" i="4"/>
  <c r="V312" i="4" s="1"/>
  <c r="U51" i="3" s="1"/>
  <c r="F355" i="4"/>
  <c r="V355" i="4" s="1"/>
  <c r="D56" i="3"/>
  <c r="D34" i="3"/>
  <c r="E70" i="3"/>
  <c r="E69" i="3" s="1"/>
  <c r="F379" i="4"/>
  <c r="V379" i="4" s="1"/>
  <c r="F387" i="4"/>
  <c r="V387" i="4" s="1"/>
  <c r="F471" i="4"/>
  <c r="F844" i="4" s="1"/>
  <c r="F141" i="2" s="1"/>
  <c r="F475" i="4"/>
  <c r="V475" i="4" s="1"/>
  <c r="F487" i="4"/>
  <c r="D68" i="3"/>
  <c r="D67" i="3" s="1"/>
  <c r="F499" i="4"/>
  <c r="D72" i="3"/>
  <c r="D71" i="3" s="1"/>
  <c r="F510" i="4"/>
  <c r="V510" i="4" s="1"/>
  <c r="F526" i="4"/>
  <c r="V526" i="4" s="1"/>
  <c r="D63" i="3"/>
  <c r="D77" i="3"/>
  <c r="D76" i="3" s="1"/>
  <c r="D75" i="3" s="1"/>
  <c r="D84" i="3"/>
  <c r="D83" i="3" s="1"/>
  <c r="D82" i="3" s="1"/>
  <c r="D81" i="3" s="1"/>
  <c r="W560" i="4"/>
  <c r="J80" i="3"/>
  <c r="W281" i="4"/>
  <c r="W592" i="4"/>
  <c r="J58" i="3"/>
  <c r="V58" i="3" s="1"/>
  <c r="W289" i="4"/>
  <c r="W265" i="4"/>
  <c r="W316" i="4"/>
  <c r="R85" i="3"/>
  <c r="W85" i="3"/>
  <c r="M85" i="3"/>
  <c r="W42" i="4"/>
  <c r="F26" i="3"/>
  <c r="D25" i="3"/>
  <c r="J55" i="4"/>
  <c r="J740" i="4" s="1"/>
  <c r="J53" i="2" s="1"/>
  <c r="R63" i="4"/>
  <c r="N67" i="4"/>
  <c r="D79" i="4"/>
  <c r="N194" i="2"/>
  <c r="L39" i="4"/>
  <c r="T39" i="4"/>
  <c r="L43" i="4"/>
  <c r="T43" i="4"/>
  <c r="J47" i="4"/>
  <c r="J732" i="4" s="1"/>
  <c r="J45" i="2" s="1"/>
  <c r="N47" i="4"/>
  <c r="J51" i="4"/>
  <c r="R59" i="4"/>
  <c r="R744" i="4" s="1"/>
  <c r="R57" i="2" s="1"/>
  <c r="N63" i="4"/>
  <c r="J67" i="4"/>
  <c r="R75" i="4"/>
  <c r="L79" i="4"/>
  <c r="T79" i="4"/>
  <c r="N83" i="4"/>
  <c r="N769" i="4" s="1"/>
  <c r="N82" i="2" s="1"/>
  <c r="S83" i="4"/>
  <c r="W249" i="4"/>
  <c r="S297" i="4"/>
  <c r="S296" i="4" s="1"/>
  <c r="S295" i="4" s="1"/>
  <c r="S294" i="4" s="1"/>
  <c r="O57" i="3"/>
  <c r="O55" i="3" s="1"/>
  <c r="O26" i="4"/>
  <c r="S26" i="4"/>
  <c r="N51" i="4"/>
  <c r="N736" i="4" s="1"/>
  <c r="N49" i="2" s="1"/>
  <c r="J71" i="4"/>
  <c r="J756" i="4" s="1"/>
  <c r="J69" i="2" s="1"/>
  <c r="I142" i="4"/>
  <c r="W172" i="4"/>
  <c r="D57" i="3"/>
  <c r="N197" i="2"/>
  <c r="M35" i="1" s="1"/>
  <c r="O194" i="2"/>
  <c r="L92" i="3"/>
  <c r="R34" i="4"/>
  <c r="J194" i="2"/>
  <c r="X195" i="2"/>
  <c r="W33" i="1" s="1"/>
  <c r="J197" i="2"/>
  <c r="I35" i="1" s="1"/>
  <c r="M195" i="2"/>
  <c r="L33" i="1" s="1"/>
  <c r="Q195" i="2"/>
  <c r="N143" i="2"/>
  <c r="N142" i="2" s="1"/>
  <c r="W92" i="3"/>
  <c r="M27" i="3"/>
  <c r="G54" i="3"/>
  <c r="G53" i="3" s="1"/>
  <c r="T56" i="3"/>
  <c r="I66" i="3"/>
  <c r="I26" i="1" s="1"/>
  <c r="Q66" i="3"/>
  <c r="Q26" i="1" s="1"/>
  <c r="M74" i="3"/>
  <c r="M73" i="3" s="1"/>
  <c r="M27" i="1" s="1"/>
  <c r="H26" i="4"/>
  <c r="D30" i="4"/>
  <c r="O30" i="4"/>
  <c r="S30" i="4"/>
  <c r="S715" i="4" s="1"/>
  <c r="S28" i="2" s="1"/>
  <c r="J34" i="4"/>
  <c r="J719" i="4" s="1"/>
  <c r="J32" i="2" s="1"/>
  <c r="N34" i="4"/>
  <c r="S34" i="4"/>
  <c r="S719" i="4" s="1"/>
  <c r="S32" i="2" s="1"/>
  <c r="H39" i="4"/>
  <c r="H724" i="4" s="1"/>
  <c r="H37" i="2" s="1"/>
  <c r="H43" i="4"/>
  <c r="O25" i="3"/>
  <c r="R55" i="4"/>
  <c r="R740" i="4" s="1"/>
  <c r="R53" i="2" s="1"/>
  <c r="N59" i="4"/>
  <c r="N744" i="4" s="1"/>
  <c r="N57" i="2" s="1"/>
  <c r="J63" i="4"/>
  <c r="J748" i="4" s="1"/>
  <c r="J61" i="2" s="1"/>
  <c r="R71" i="4"/>
  <c r="R756" i="4" s="1"/>
  <c r="R69" i="2" s="1"/>
  <c r="N75" i="4"/>
  <c r="H79" i="4"/>
  <c r="J83" i="4"/>
  <c r="J769" i="4" s="1"/>
  <c r="J82" i="2" s="1"/>
  <c r="W360" i="4"/>
  <c r="J433" i="4"/>
  <c r="J806" i="4" s="1"/>
  <c r="J103" i="2" s="1"/>
  <c r="X433" i="4"/>
  <c r="X806" i="4" s="1"/>
  <c r="X103" i="2" s="1"/>
  <c r="N85" i="3"/>
  <c r="T25" i="3"/>
  <c r="D39" i="4"/>
  <c r="D724" i="4" s="1"/>
  <c r="D37" i="2" s="1"/>
  <c r="D43" i="4"/>
  <c r="D728" i="4" s="1"/>
  <c r="D41" i="2" s="1"/>
  <c r="R47" i="4"/>
  <c r="W176" i="4"/>
  <c r="W253" i="4"/>
  <c r="W309" i="4"/>
  <c r="W453" i="4"/>
  <c r="R194" i="2"/>
  <c r="R197" i="2"/>
  <c r="Q35" i="1" s="1"/>
  <c r="S194" i="2"/>
  <c r="H92" i="3"/>
  <c r="R74" i="3"/>
  <c r="R73" i="3" s="1"/>
  <c r="R27" i="1" s="1"/>
  <c r="H195" i="2"/>
  <c r="G33" i="1" s="1"/>
  <c r="L195" i="2"/>
  <c r="T195" i="2"/>
  <c r="S33" i="1" s="1"/>
  <c r="I195" i="2"/>
  <c r="H33" i="1" s="1"/>
  <c r="I143" i="2"/>
  <c r="I142" i="2" s="1"/>
  <c r="I23" i="3"/>
  <c r="Q23" i="3"/>
  <c r="W23" i="3"/>
  <c r="S92" i="3"/>
  <c r="M94" i="3"/>
  <c r="Q94" i="3"/>
  <c r="L33" i="3"/>
  <c r="P33" i="3"/>
  <c r="C54" i="3"/>
  <c r="C53" i="3" s="1"/>
  <c r="H54" i="3"/>
  <c r="H53" i="3" s="1"/>
  <c r="G61" i="3"/>
  <c r="W61" i="3"/>
  <c r="R66" i="3"/>
  <c r="R26" i="1" s="1"/>
  <c r="N74" i="3"/>
  <c r="N73" i="3" s="1"/>
  <c r="N27" i="1" s="1"/>
  <c r="O34" i="4"/>
  <c r="O719" i="4" s="1"/>
  <c r="O32" i="2" s="1"/>
  <c r="R51" i="4"/>
  <c r="R736" i="4" s="1"/>
  <c r="R49" i="2" s="1"/>
  <c r="N55" i="4"/>
  <c r="J59" i="4"/>
  <c r="J744" i="4" s="1"/>
  <c r="J57" i="2" s="1"/>
  <c r="R67" i="4"/>
  <c r="N71" i="4"/>
  <c r="N756" i="4" s="1"/>
  <c r="N69" i="2" s="1"/>
  <c r="J75" i="4"/>
  <c r="J760" i="4" s="1"/>
  <c r="J73" i="2" s="1"/>
  <c r="D35" i="3"/>
  <c r="X155" i="4"/>
  <c r="X736" i="4" s="1"/>
  <c r="X49" i="2" s="1"/>
  <c r="T35" i="3"/>
  <c r="T33" i="3" s="1"/>
  <c r="N297" i="4"/>
  <c r="N296" i="4" s="1"/>
  <c r="N295" i="4" s="1"/>
  <c r="N294" i="4" s="1"/>
  <c r="R87" i="4"/>
  <c r="R773" i="4" s="1"/>
  <c r="R86" i="2" s="1"/>
  <c r="W144" i="4"/>
  <c r="J145" i="4"/>
  <c r="I229" i="4"/>
  <c r="I228" i="4" s="1"/>
  <c r="I227" i="4" s="1"/>
  <c r="I226" i="4" s="1"/>
  <c r="S229" i="4"/>
  <c r="S228" i="4" s="1"/>
  <c r="S227" i="4" s="1"/>
  <c r="S226" i="4" s="1"/>
  <c r="W273" i="4"/>
  <c r="W292" i="4"/>
  <c r="I297" i="4"/>
  <c r="I296" i="4" s="1"/>
  <c r="I295" i="4" s="1"/>
  <c r="I294" i="4" s="1"/>
  <c r="T297" i="4"/>
  <c r="T296" i="4" s="1"/>
  <c r="T295" i="4" s="1"/>
  <c r="T294" i="4" s="1"/>
  <c r="W364" i="4"/>
  <c r="X424" i="4"/>
  <c r="X797" i="4" s="1"/>
  <c r="X94" i="2" s="1"/>
  <c r="J26" i="4"/>
  <c r="N26" i="4"/>
  <c r="J30" i="4"/>
  <c r="J715" i="4" s="1"/>
  <c r="J28" i="2" s="1"/>
  <c r="N30" i="4"/>
  <c r="R30" i="4"/>
  <c r="R715" i="4" s="1"/>
  <c r="R28" i="2" s="1"/>
  <c r="O39" i="4"/>
  <c r="O724" i="4" s="1"/>
  <c r="O37" i="2" s="1"/>
  <c r="S39" i="4"/>
  <c r="O43" i="4"/>
  <c r="O728" i="4" s="1"/>
  <c r="O41" i="2" s="1"/>
  <c r="I47" i="4"/>
  <c r="I732" i="4" s="1"/>
  <c r="I45" i="2" s="1"/>
  <c r="M47" i="4"/>
  <c r="Q47" i="4"/>
  <c r="Q732" i="4" s="1"/>
  <c r="Q45" i="2" s="1"/>
  <c r="I51" i="4"/>
  <c r="M51" i="4"/>
  <c r="M736" i="4" s="1"/>
  <c r="M49" i="2" s="1"/>
  <c r="Q51" i="4"/>
  <c r="I55" i="4"/>
  <c r="I740" i="4" s="1"/>
  <c r="I53" i="2" s="1"/>
  <c r="I59" i="4"/>
  <c r="M59" i="4"/>
  <c r="Q59" i="4"/>
  <c r="I63" i="4"/>
  <c r="I748" i="4" s="1"/>
  <c r="I61" i="2" s="1"/>
  <c r="M63" i="4"/>
  <c r="Q63" i="4"/>
  <c r="I67" i="4"/>
  <c r="I752" i="4" s="1"/>
  <c r="I65" i="2" s="1"/>
  <c r="M67" i="4"/>
  <c r="M752" i="4" s="1"/>
  <c r="M65" i="2" s="1"/>
  <c r="Q67" i="4"/>
  <c r="I71" i="4"/>
  <c r="M71" i="4"/>
  <c r="M756" i="4" s="1"/>
  <c r="M69" i="2" s="1"/>
  <c r="Q71" i="4"/>
  <c r="Q756" i="4" s="1"/>
  <c r="Q69" i="2" s="1"/>
  <c r="I75" i="4"/>
  <c r="I760" i="4" s="1"/>
  <c r="I73" i="2" s="1"/>
  <c r="M75" i="4"/>
  <c r="Q75" i="4"/>
  <c r="O79" i="4"/>
  <c r="O765" i="4" s="1"/>
  <c r="O78" i="2" s="1"/>
  <c r="S79" i="4"/>
  <c r="S765" i="4" s="1"/>
  <c r="S78" i="2" s="1"/>
  <c r="J87" i="4"/>
  <c r="N87" i="4"/>
  <c r="N773" i="4" s="1"/>
  <c r="N86" i="2" s="1"/>
  <c r="X114" i="4"/>
  <c r="X740" i="4" s="1"/>
  <c r="X53" i="2" s="1"/>
  <c r="X120" i="4"/>
  <c r="X756" i="4" s="1"/>
  <c r="X69" i="2" s="1"/>
  <c r="H139" i="4"/>
  <c r="W160" i="4"/>
  <c r="O229" i="4"/>
  <c r="O228" i="4" s="1"/>
  <c r="O227" i="4" s="1"/>
  <c r="O226" i="4" s="1"/>
  <c r="T229" i="4"/>
  <c r="T228" i="4" s="1"/>
  <c r="T227" i="4" s="1"/>
  <c r="T226" i="4" s="1"/>
  <c r="W257" i="4"/>
  <c r="N424" i="4"/>
  <c r="N797" i="4" s="1"/>
  <c r="N94" i="2" s="1"/>
  <c r="S424" i="4"/>
  <c r="S797" i="4" s="1"/>
  <c r="S94" i="2" s="1"/>
  <c r="N436" i="4"/>
  <c r="N809" i="4" s="1"/>
  <c r="N106" i="2" s="1"/>
  <c r="S436" i="4"/>
  <c r="S809" i="4" s="1"/>
  <c r="S106" i="2" s="1"/>
  <c r="L445" i="4"/>
  <c r="T445" i="4"/>
  <c r="T818" i="4" s="1"/>
  <c r="T115" i="2" s="1"/>
  <c r="R83" i="4"/>
  <c r="R769" i="4" s="1"/>
  <c r="R82" i="2" s="1"/>
  <c r="X139" i="4"/>
  <c r="X715" i="4" s="1"/>
  <c r="X28" i="2" s="1"/>
  <c r="W245" i="4"/>
  <c r="W261" i="4"/>
  <c r="W269" i="4"/>
  <c r="W277" i="4"/>
  <c r="W285" i="4"/>
  <c r="J424" i="4"/>
  <c r="J797" i="4" s="1"/>
  <c r="J94" i="2" s="1"/>
  <c r="J436" i="4"/>
  <c r="J809" i="4" s="1"/>
  <c r="J106" i="2" s="1"/>
  <c r="N351" i="4"/>
  <c r="N350" i="4" s="1"/>
  <c r="L427" i="4"/>
  <c r="L800" i="4" s="1"/>
  <c r="L97" i="2" s="1"/>
  <c r="W429" i="4"/>
  <c r="T433" i="4"/>
  <c r="T806" i="4" s="1"/>
  <c r="T103" i="2" s="1"/>
  <c r="O436" i="4"/>
  <c r="O809" i="4" s="1"/>
  <c r="O106" i="2" s="1"/>
  <c r="O448" i="4"/>
  <c r="O821" i="4" s="1"/>
  <c r="O118" i="2" s="1"/>
  <c r="H136" i="4"/>
  <c r="X136" i="4"/>
  <c r="X711" i="4" s="1"/>
  <c r="X24" i="2" s="1"/>
  <c r="H148" i="4"/>
  <c r="E148" i="4" s="1"/>
  <c r="X164" i="4"/>
  <c r="X748" i="4" s="1"/>
  <c r="X61" i="2" s="1"/>
  <c r="X181" i="4"/>
  <c r="X769" i="4" s="1"/>
  <c r="X82" i="2" s="1"/>
  <c r="W322" i="4"/>
  <c r="W338" i="4"/>
  <c r="Q427" i="4"/>
  <c r="Q800" i="4" s="1"/>
  <c r="Q97" i="2" s="1"/>
  <c r="J430" i="4"/>
  <c r="J803" i="4" s="1"/>
  <c r="J100" i="2" s="1"/>
  <c r="M439" i="4"/>
  <c r="M812" i="4" s="1"/>
  <c r="M109" i="2" s="1"/>
  <c r="Q439" i="4"/>
  <c r="R442" i="4"/>
  <c r="R815" i="4" s="1"/>
  <c r="R112" i="2" s="1"/>
  <c r="W313" i="4"/>
  <c r="W334" i="4"/>
  <c r="W395" i="4"/>
  <c r="W416" i="4"/>
  <c r="R424" i="4"/>
  <c r="R797" i="4" s="1"/>
  <c r="R94" i="2" s="1"/>
  <c r="H427" i="4"/>
  <c r="H800" i="4" s="1"/>
  <c r="H97" i="2" s="1"/>
  <c r="D439" i="4"/>
  <c r="I439" i="4"/>
  <c r="I812" i="4" s="1"/>
  <c r="I109" i="2" s="1"/>
  <c r="S442" i="4"/>
  <c r="S815" i="4" s="1"/>
  <c r="S112" i="2" s="1"/>
  <c r="M445" i="4"/>
  <c r="M818" i="4" s="1"/>
  <c r="M115" i="2" s="1"/>
  <c r="Q445" i="4"/>
  <c r="Q818" i="4" s="1"/>
  <c r="Q115" i="2" s="1"/>
  <c r="L314" i="4"/>
  <c r="D424" i="4"/>
  <c r="H424" i="4"/>
  <c r="H797" i="4" s="1"/>
  <c r="H94" i="2" s="1"/>
  <c r="L424" i="4"/>
  <c r="L797" i="4" s="1"/>
  <c r="L94" i="2" s="1"/>
  <c r="T424" i="4"/>
  <c r="T797" i="4" s="1"/>
  <c r="T94" i="2" s="1"/>
  <c r="N427" i="4"/>
  <c r="N800" i="4" s="1"/>
  <c r="N97" i="2" s="1"/>
  <c r="R427" i="4"/>
  <c r="R800" i="4" s="1"/>
  <c r="R97" i="2" s="1"/>
  <c r="X430" i="4"/>
  <c r="X803" i="4" s="1"/>
  <c r="X100" i="2" s="1"/>
  <c r="D433" i="4"/>
  <c r="I433" i="4"/>
  <c r="I806" i="4" s="1"/>
  <c r="I103" i="2" s="1"/>
  <c r="L439" i="4"/>
  <c r="L812" i="4" s="1"/>
  <c r="L109" i="2" s="1"/>
  <c r="T439" i="4"/>
  <c r="T812" i="4" s="1"/>
  <c r="T109" i="2" s="1"/>
  <c r="J442" i="4"/>
  <c r="J815" i="4" s="1"/>
  <c r="J112" i="2" s="1"/>
  <c r="O442" i="4"/>
  <c r="O815" i="4" s="1"/>
  <c r="O112" i="2" s="1"/>
  <c r="I445" i="4"/>
  <c r="I818" i="4" s="1"/>
  <c r="I115" i="2" s="1"/>
  <c r="M451" i="4"/>
  <c r="Q451" i="4"/>
  <c r="Q824" i="4" s="1"/>
  <c r="Q121" i="2" s="1"/>
  <c r="J427" i="4"/>
  <c r="J800" i="4" s="1"/>
  <c r="J97" i="2" s="1"/>
  <c r="D430" i="4"/>
  <c r="H430" i="4"/>
  <c r="H803" i="4" s="1"/>
  <c r="H100" i="2" s="1"/>
  <c r="L430" i="4"/>
  <c r="T430" i="4"/>
  <c r="T803" i="4" s="1"/>
  <c r="T100" i="2" s="1"/>
  <c r="N433" i="4"/>
  <c r="N806" i="4" s="1"/>
  <c r="N103" i="2" s="1"/>
  <c r="R433" i="4"/>
  <c r="R806" i="4" s="1"/>
  <c r="R103" i="2" s="1"/>
  <c r="S448" i="4"/>
  <c r="S821" i="4" s="1"/>
  <c r="S118" i="2" s="1"/>
  <c r="I451" i="4"/>
  <c r="I824" i="4" s="1"/>
  <c r="I121" i="2" s="1"/>
  <c r="O454" i="4"/>
  <c r="O827" i="4" s="1"/>
  <c r="O124" i="2" s="1"/>
  <c r="S454" i="4"/>
  <c r="S827" i="4" s="1"/>
  <c r="S124" i="2" s="1"/>
  <c r="I457" i="4"/>
  <c r="I830" i="4" s="1"/>
  <c r="I127" i="2" s="1"/>
  <c r="M457" i="4"/>
  <c r="Q457" i="4"/>
  <c r="Q830" i="4" s="1"/>
  <c r="Q127" i="2" s="1"/>
  <c r="O460" i="4"/>
  <c r="O833" i="4" s="1"/>
  <c r="O130" i="2" s="1"/>
  <c r="R469" i="4"/>
  <c r="R842" i="4" s="1"/>
  <c r="R139" i="2" s="1"/>
  <c r="Q472" i="4"/>
  <c r="U472" i="4" s="1"/>
  <c r="L473" i="4"/>
  <c r="W541" i="4"/>
  <c r="W598" i="4"/>
  <c r="D436" i="4"/>
  <c r="H436" i="4"/>
  <c r="H809" i="4" s="1"/>
  <c r="H106" i="2" s="1"/>
  <c r="L436" i="4"/>
  <c r="L809" i="4" s="1"/>
  <c r="L106" i="2" s="1"/>
  <c r="T436" i="4"/>
  <c r="T809" i="4" s="1"/>
  <c r="T106" i="2" s="1"/>
  <c r="X436" i="4"/>
  <c r="X809" i="4" s="1"/>
  <c r="X106" i="2" s="1"/>
  <c r="J439" i="4"/>
  <c r="J812" i="4" s="1"/>
  <c r="J109" i="2" s="1"/>
  <c r="N439" i="4"/>
  <c r="N812" i="4" s="1"/>
  <c r="N109" i="2" s="1"/>
  <c r="R439" i="4"/>
  <c r="R812" i="4" s="1"/>
  <c r="R109" i="2" s="1"/>
  <c r="D442" i="4"/>
  <c r="H442" i="4"/>
  <c r="H815" i="4" s="1"/>
  <c r="H112" i="2" s="1"/>
  <c r="L442" i="4"/>
  <c r="L815" i="4" s="1"/>
  <c r="L112" i="2" s="1"/>
  <c r="T442" i="4"/>
  <c r="T815" i="4" s="1"/>
  <c r="T112" i="2" s="1"/>
  <c r="X442" i="4"/>
  <c r="X815" i="4" s="1"/>
  <c r="X112" i="2" s="1"/>
  <c r="J445" i="4"/>
  <c r="J818" i="4" s="1"/>
  <c r="J115" i="2" s="1"/>
  <c r="N445" i="4"/>
  <c r="N818" i="4" s="1"/>
  <c r="N115" i="2" s="1"/>
  <c r="R445" i="4"/>
  <c r="R818" i="4" s="1"/>
  <c r="R115" i="2" s="1"/>
  <c r="D448" i="4"/>
  <c r="D821" i="4" s="1"/>
  <c r="D118" i="2" s="1"/>
  <c r="H448" i="4"/>
  <c r="H821" i="4" s="1"/>
  <c r="H118" i="2" s="1"/>
  <c r="L448" i="4"/>
  <c r="L821" i="4" s="1"/>
  <c r="L118" i="2" s="1"/>
  <c r="T448" i="4"/>
  <c r="T821" i="4" s="1"/>
  <c r="T118" i="2" s="1"/>
  <c r="X448" i="4"/>
  <c r="X821" i="4" s="1"/>
  <c r="X118" i="2" s="1"/>
  <c r="J451" i="4"/>
  <c r="J824" i="4" s="1"/>
  <c r="J121" i="2" s="1"/>
  <c r="N451" i="4"/>
  <c r="N824" i="4" s="1"/>
  <c r="N121" i="2" s="1"/>
  <c r="R451" i="4"/>
  <c r="R824" i="4" s="1"/>
  <c r="R121" i="2" s="1"/>
  <c r="D454" i="4"/>
  <c r="D827" i="4" s="1"/>
  <c r="D124" i="2" s="1"/>
  <c r="H454" i="4"/>
  <c r="H827" i="4" s="1"/>
  <c r="H124" i="2" s="1"/>
  <c r="L454" i="4"/>
  <c r="T454" i="4"/>
  <c r="T827" i="4" s="1"/>
  <c r="T124" i="2" s="1"/>
  <c r="X454" i="4"/>
  <c r="X827" i="4" s="1"/>
  <c r="X124" i="2" s="1"/>
  <c r="J457" i="4"/>
  <c r="J830" i="4" s="1"/>
  <c r="J127" i="2" s="1"/>
  <c r="N457" i="4"/>
  <c r="N830" i="4" s="1"/>
  <c r="N127" i="2" s="1"/>
  <c r="R457" i="4"/>
  <c r="R830" i="4" s="1"/>
  <c r="R127" i="2" s="1"/>
  <c r="D460" i="4"/>
  <c r="H460" i="4"/>
  <c r="H833" i="4" s="1"/>
  <c r="H130" i="2" s="1"/>
  <c r="L460" i="4"/>
  <c r="N469" i="4"/>
  <c r="N842" i="4" s="1"/>
  <c r="N139" i="2" s="1"/>
  <c r="L489" i="4"/>
  <c r="J469" i="4"/>
  <c r="D481" i="4"/>
  <c r="Q488" i="4"/>
  <c r="U488" i="4" s="1"/>
  <c r="R505" i="4"/>
  <c r="R504" i="4" s="1"/>
  <c r="R503" i="4" s="1"/>
  <c r="R502" i="4" s="1"/>
  <c r="R501" i="4" s="1"/>
  <c r="W595" i="4"/>
  <c r="D474" i="4"/>
  <c r="L481" i="4"/>
  <c r="W498" i="4"/>
  <c r="O505" i="4"/>
  <c r="O504" i="4" s="1"/>
  <c r="O503" i="4" s="1"/>
  <c r="O502" i="4" s="1"/>
  <c r="N505" i="4"/>
  <c r="N504" i="4" s="1"/>
  <c r="N503" i="4" s="1"/>
  <c r="N502" i="4" s="1"/>
  <c r="W520" i="4"/>
  <c r="W532" i="4"/>
  <c r="W613" i="4"/>
  <c r="D596" i="4"/>
  <c r="W607" i="4"/>
  <c r="W523" i="4"/>
  <c r="W535" i="4"/>
  <c r="W544" i="4"/>
  <c r="L557" i="4"/>
  <c r="W559" i="4"/>
  <c r="T568" i="4"/>
  <c r="T567" i="4" s="1"/>
  <c r="T566" i="4" s="1"/>
  <c r="T565" i="4" s="1"/>
  <c r="T564" i="4" s="1"/>
  <c r="O469" i="4"/>
  <c r="O842" i="4" s="1"/>
  <c r="O139" i="2" s="1"/>
  <c r="S469" i="4"/>
  <c r="S842" i="4" s="1"/>
  <c r="S139" i="2" s="1"/>
  <c r="L527" i="4"/>
  <c r="Q530" i="4"/>
  <c r="U530" i="4" s="1"/>
  <c r="L539" i="4"/>
  <c r="P539" i="4" s="1"/>
  <c r="L542" i="4"/>
  <c r="D572" i="4"/>
  <c r="G572" i="4" s="1"/>
  <c r="K572" i="4" s="1"/>
  <c r="D611" i="4"/>
  <c r="D539" i="4"/>
  <c r="Q557" i="4"/>
  <c r="W562" i="4"/>
  <c r="W571" i="4"/>
  <c r="D578" i="4"/>
  <c r="W580" i="4"/>
  <c r="W601" i="4"/>
  <c r="W604" i="4"/>
  <c r="W609" i="4"/>
  <c r="W610" i="4"/>
  <c r="D558" i="4"/>
  <c r="L575" i="4"/>
  <c r="D584" i="4"/>
  <c r="G584" i="4" s="1"/>
  <c r="K584" i="4" s="1"/>
  <c r="L596" i="4"/>
  <c r="L599" i="4"/>
  <c r="O689" i="4"/>
  <c r="T689" i="4"/>
  <c r="M824" i="4" l="1"/>
  <c r="M121" i="2" s="1"/>
  <c r="R752" i="4"/>
  <c r="R65" i="2" s="1"/>
  <c r="N760" i="4"/>
  <c r="N73" i="2" s="1"/>
  <c r="G807" i="4"/>
  <c r="G104" i="2" s="1"/>
  <c r="G798" i="4"/>
  <c r="G95" i="2" s="1"/>
  <c r="F608" i="4"/>
  <c r="V608" i="4" s="1"/>
  <c r="V576" i="4"/>
  <c r="V426" i="4"/>
  <c r="V799" i="4" s="1"/>
  <c r="V96" i="2" s="1"/>
  <c r="Y287" i="4"/>
  <c r="J752" i="4"/>
  <c r="J65" i="2" s="1"/>
  <c r="T724" i="4"/>
  <c r="T37" i="2" s="1"/>
  <c r="Y482" i="4"/>
  <c r="N501" i="4"/>
  <c r="D815" i="4"/>
  <c r="D112" i="2" s="1"/>
  <c r="M748" i="4"/>
  <c r="M61" i="2" s="1"/>
  <c r="N715" i="4"/>
  <c r="N28" i="2" s="1"/>
  <c r="R719" i="4"/>
  <c r="R32" i="2" s="1"/>
  <c r="T765" i="4"/>
  <c r="T78" i="2" s="1"/>
  <c r="R748" i="4"/>
  <c r="R61" i="2" s="1"/>
  <c r="F758" i="4"/>
  <c r="F71" i="2" s="1"/>
  <c r="V450" i="4"/>
  <c r="V823" i="4" s="1"/>
  <c r="V120" i="2" s="1"/>
  <c r="S724" i="4"/>
  <c r="S37" i="2" s="1"/>
  <c r="L765" i="4"/>
  <c r="L78" i="2" s="1"/>
  <c r="U825" i="4"/>
  <c r="U122" i="2" s="1"/>
  <c r="U822" i="4"/>
  <c r="U119" i="2" s="1"/>
  <c r="U828" i="4"/>
  <c r="U125" i="2" s="1"/>
  <c r="Y266" i="4"/>
  <c r="Q496" i="4"/>
  <c r="U496" i="4" s="1"/>
  <c r="Q812" i="4"/>
  <c r="Q109" i="2" s="1"/>
  <c r="Q736" i="4"/>
  <c r="Q49" i="2" s="1"/>
  <c r="Q715" i="4"/>
  <c r="Q28" i="2" s="1"/>
  <c r="V54" i="4"/>
  <c r="V739" i="4" s="1"/>
  <c r="V52" i="2" s="1"/>
  <c r="E473" i="4"/>
  <c r="V33" i="4"/>
  <c r="V718" i="4" s="1"/>
  <c r="V31" i="2" s="1"/>
  <c r="Y537" i="4"/>
  <c r="V398" i="4"/>
  <c r="N719" i="4"/>
  <c r="N32" i="2" s="1"/>
  <c r="F733" i="4"/>
  <c r="F46" i="2" s="1"/>
  <c r="K320" i="4"/>
  <c r="D74" i="3"/>
  <c r="D62" i="3"/>
  <c r="D61" i="3" s="1"/>
  <c r="D25" i="1" s="1"/>
  <c r="D55" i="3"/>
  <c r="T55" i="3"/>
  <c r="T54" i="3" s="1"/>
  <c r="T53" i="3" s="1"/>
  <c r="R760" i="4"/>
  <c r="R73" i="2" s="1"/>
  <c r="Y336" i="4"/>
  <c r="D812" i="4"/>
  <c r="D109" i="2" s="1"/>
  <c r="F742" i="4"/>
  <c r="F55" i="2" s="1"/>
  <c r="P822" i="4"/>
  <c r="P119" i="2" s="1"/>
  <c r="M800" i="4"/>
  <c r="M97" i="2" s="1"/>
  <c r="W476" i="4"/>
  <c r="D94" i="3"/>
  <c r="P843" i="4"/>
  <c r="P140" i="2" s="1"/>
  <c r="V415" i="4"/>
  <c r="V358" i="4"/>
  <c r="Y275" i="4"/>
  <c r="V243" i="4"/>
  <c r="D135" i="4"/>
  <c r="D803" i="4"/>
  <c r="D100" i="2" s="1"/>
  <c r="Q760" i="4"/>
  <c r="Q73" i="2" s="1"/>
  <c r="Q744" i="4"/>
  <c r="Q57" i="2" s="1"/>
  <c r="M732" i="4"/>
  <c r="M45" i="2" s="1"/>
  <c r="N711" i="4"/>
  <c r="N24" i="2" s="1"/>
  <c r="O711" i="4"/>
  <c r="O24" i="2" s="1"/>
  <c r="S769" i="4"/>
  <c r="S82" i="2" s="1"/>
  <c r="J736" i="4"/>
  <c r="J49" i="2" s="1"/>
  <c r="L728" i="4"/>
  <c r="L41" i="2" s="1"/>
  <c r="V259" i="4"/>
  <c r="U712" i="4"/>
  <c r="U25" i="2" s="1"/>
  <c r="U716" i="4"/>
  <c r="U29" i="2" s="1"/>
  <c r="Y506" i="4"/>
  <c r="D818" i="4"/>
  <c r="D115" i="2" s="1"/>
  <c r="V70" i="4"/>
  <c r="V755" i="4" s="1"/>
  <c r="V68" i="2" s="1"/>
  <c r="Y584" i="4"/>
  <c r="G843" i="4"/>
  <c r="G140" i="2" s="1"/>
  <c r="F605" i="4"/>
  <c r="V605" i="4" s="1"/>
  <c r="D496" i="4"/>
  <c r="V283" i="4"/>
  <c r="Y267" i="4"/>
  <c r="I711" i="4"/>
  <c r="I24" i="2" s="1"/>
  <c r="R711" i="4"/>
  <c r="R24" i="2" s="1"/>
  <c r="F716" i="4"/>
  <c r="F29" i="2" s="1"/>
  <c r="F741" i="4"/>
  <c r="F54" i="2" s="1"/>
  <c r="M830" i="4"/>
  <c r="M127" i="2" s="1"/>
  <c r="M760" i="4"/>
  <c r="M73" i="2" s="1"/>
  <c r="Q748" i="4"/>
  <c r="Q61" i="2" s="1"/>
  <c r="M744" i="4"/>
  <c r="M57" i="2" s="1"/>
  <c r="J711" i="4"/>
  <c r="J24" i="2" s="1"/>
  <c r="N732" i="4"/>
  <c r="N45" i="2" s="1"/>
  <c r="N752" i="4"/>
  <c r="N65" i="2" s="1"/>
  <c r="F766" i="4"/>
  <c r="F79" i="2" s="1"/>
  <c r="V374" i="4"/>
  <c r="M773" i="4"/>
  <c r="M86" i="2" s="1"/>
  <c r="Q842" i="4"/>
  <c r="Q139" i="2" s="1"/>
  <c r="P816" i="4"/>
  <c r="P113" i="2" s="1"/>
  <c r="U216" i="4"/>
  <c r="V465" i="4"/>
  <c r="V838" i="4" s="1"/>
  <c r="V135" i="2" s="1"/>
  <c r="V82" i="4"/>
  <c r="V768" i="4" s="1"/>
  <c r="V81" i="2" s="1"/>
  <c r="G834" i="4"/>
  <c r="G131" i="2" s="1"/>
  <c r="G819" i="4"/>
  <c r="G116" i="2" s="1"/>
  <c r="D25" i="4"/>
  <c r="D833" i="4"/>
  <c r="D130" i="2" s="1"/>
  <c r="L229" i="4"/>
  <c r="I756" i="4"/>
  <c r="I69" i="2" s="1"/>
  <c r="Q229" i="4"/>
  <c r="Q752" i="4"/>
  <c r="Q65" i="2" s="1"/>
  <c r="I744" i="4"/>
  <c r="I57" i="2" s="1"/>
  <c r="I736" i="4"/>
  <c r="I49" i="2" s="1"/>
  <c r="R732" i="4"/>
  <c r="R45" i="2" s="1"/>
  <c r="N748" i="4"/>
  <c r="N61" i="2" s="1"/>
  <c r="L724" i="4"/>
  <c r="L37" i="2" s="1"/>
  <c r="F518" i="4"/>
  <c r="V518" i="4" s="1"/>
  <c r="V340" i="4"/>
  <c r="V74" i="4"/>
  <c r="V759" i="4" s="1"/>
  <c r="V72" i="2" s="1"/>
  <c r="U807" i="4"/>
  <c r="U104" i="2" s="1"/>
  <c r="V85" i="4"/>
  <c r="G816" i="4"/>
  <c r="G113" i="2" s="1"/>
  <c r="P216" i="4"/>
  <c r="F581" i="4"/>
  <c r="V581" i="4" s="1"/>
  <c r="Y406" i="4"/>
  <c r="C44" i="3"/>
  <c r="D46" i="3"/>
  <c r="D45" i="3" s="1"/>
  <c r="E79" i="4"/>
  <c r="H765" i="4"/>
  <c r="H78" i="2" s="1"/>
  <c r="U26" i="4"/>
  <c r="S711" i="4"/>
  <c r="S24" i="2" s="1"/>
  <c r="U43" i="4"/>
  <c r="T728" i="4"/>
  <c r="T41" i="2" s="1"/>
  <c r="P807" i="4"/>
  <c r="P104" i="2" s="1"/>
  <c r="P837" i="4"/>
  <c r="P134" i="2" s="1"/>
  <c r="U813" i="4"/>
  <c r="U110" i="2" s="1"/>
  <c r="V738" i="4"/>
  <c r="V51" i="2" s="1"/>
  <c r="P840" i="4"/>
  <c r="P137" i="2" s="1"/>
  <c r="U834" i="4"/>
  <c r="U131" i="2" s="1"/>
  <c r="U819" i="4"/>
  <c r="U116" i="2" s="1"/>
  <c r="U798" i="4"/>
  <c r="U95" i="2" s="1"/>
  <c r="F191" i="4"/>
  <c r="F190" i="4" s="1"/>
  <c r="F189" i="4" s="1"/>
  <c r="E190" i="4"/>
  <c r="E189" i="4" s="1"/>
  <c r="Q352" i="4"/>
  <c r="D352" i="4"/>
  <c r="V291" i="4"/>
  <c r="E766" i="4"/>
  <c r="E79" i="2" s="1"/>
  <c r="E741" i="4"/>
  <c r="E54" i="2" s="1"/>
  <c r="F729" i="4"/>
  <c r="F42" i="2" s="1"/>
  <c r="Y27" i="4"/>
  <c r="P712" i="4"/>
  <c r="P25" i="2" s="1"/>
  <c r="G737" i="4"/>
  <c r="G50" i="2" s="1"/>
  <c r="U770" i="4"/>
  <c r="U83" i="2" s="1"/>
  <c r="P766" i="4"/>
  <c r="P79" i="2" s="1"/>
  <c r="P757" i="4"/>
  <c r="P70" i="2" s="1"/>
  <c r="P749" i="4"/>
  <c r="P62" i="2" s="1"/>
  <c r="Q740" i="4"/>
  <c r="Q53" i="2" s="1"/>
  <c r="P733" i="4"/>
  <c r="P46" i="2" s="1"/>
  <c r="P720" i="4"/>
  <c r="P33" i="2" s="1"/>
  <c r="G753" i="4"/>
  <c r="G66" i="2" s="1"/>
  <c r="U774" i="4"/>
  <c r="U87" i="2" s="1"/>
  <c r="E745" i="4"/>
  <c r="E58" i="2" s="1"/>
  <c r="P761" i="4"/>
  <c r="P74" i="2" s="1"/>
  <c r="G733" i="4"/>
  <c r="G46" i="2" s="1"/>
  <c r="P737" i="4"/>
  <c r="P50" i="2" s="1"/>
  <c r="G720" i="4"/>
  <c r="G33" i="2" s="1"/>
  <c r="U753" i="4"/>
  <c r="U66" i="2" s="1"/>
  <c r="G774" i="4"/>
  <c r="G87" i="2" s="1"/>
  <c r="F754" i="4"/>
  <c r="F67" i="2" s="1"/>
  <c r="Q836" i="4"/>
  <c r="Q133" i="2" s="1"/>
  <c r="D836" i="4"/>
  <c r="D133" i="2" s="1"/>
  <c r="L824" i="4"/>
  <c r="L121" i="2" s="1"/>
  <c r="L773" i="4"/>
  <c r="L86" i="2" s="1"/>
  <c r="G51" i="4"/>
  <c r="D736" i="4"/>
  <c r="D49" i="2" s="1"/>
  <c r="H732" i="4"/>
  <c r="H45" i="2" s="1"/>
  <c r="U144" i="2"/>
  <c r="L830" i="4"/>
  <c r="L127" i="2" s="1"/>
  <c r="M827" i="4"/>
  <c r="M124" i="2" s="1"/>
  <c r="Q821" i="4"/>
  <c r="Q118" i="2" s="1"/>
  <c r="H756" i="4"/>
  <c r="H69" i="2" s="1"/>
  <c r="L744" i="4"/>
  <c r="L57" i="2" s="1"/>
  <c r="O736" i="4"/>
  <c r="O49" i="2" s="1"/>
  <c r="X719" i="4"/>
  <c r="X32" i="2" s="1"/>
  <c r="L719" i="4"/>
  <c r="L32" i="2" s="1"/>
  <c r="M715" i="4"/>
  <c r="M28" i="2" s="1"/>
  <c r="M724" i="4"/>
  <c r="M37" i="2" s="1"/>
  <c r="Q827" i="4"/>
  <c r="Q124" i="2" s="1"/>
  <c r="Q806" i="4"/>
  <c r="Q103" i="2" s="1"/>
  <c r="I773" i="4"/>
  <c r="I86" i="2" s="1"/>
  <c r="O744" i="4"/>
  <c r="O57" i="2" s="1"/>
  <c r="N728" i="4"/>
  <c r="N41" i="2" s="1"/>
  <c r="N724" i="4"/>
  <c r="N37" i="2" s="1"/>
  <c r="L715" i="4"/>
  <c r="L28" i="2" s="1"/>
  <c r="O769" i="4"/>
  <c r="O82" i="2" s="1"/>
  <c r="L818" i="4"/>
  <c r="L115" i="2" s="1"/>
  <c r="D809" i="4"/>
  <c r="D106" i="2" s="1"/>
  <c r="G79" i="4"/>
  <c r="D765" i="4"/>
  <c r="D78" i="2" s="1"/>
  <c r="F725" i="4"/>
  <c r="F38" i="2" s="1"/>
  <c r="U42" i="3"/>
  <c r="F730" i="4"/>
  <c r="F43" i="2" s="1"/>
  <c r="P825" i="4"/>
  <c r="P122" i="2" s="1"/>
  <c r="V817" i="4"/>
  <c r="V114" i="2" s="1"/>
  <c r="U816" i="4"/>
  <c r="U113" i="2" s="1"/>
  <c r="V754" i="4"/>
  <c r="V67" i="2" s="1"/>
  <c r="P813" i="4"/>
  <c r="P110" i="2" s="1"/>
  <c r="P834" i="4"/>
  <c r="P131" i="2" s="1"/>
  <c r="P819" i="4"/>
  <c r="P116" i="2" s="1"/>
  <c r="U810" i="4"/>
  <c r="U107" i="2" s="1"/>
  <c r="U801" i="4"/>
  <c r="U98" i="2" s="1"/>
  <c r="P798" i="4"/>
  <c r="P95" i="2" s="1"/>
  <c r="V429" i="4"/>
  <c r="V802" i="4" s="1"/>
  <c r="V99" i="2" s="1"/>
  <c r="F802" i="4"/>
  <c r="F99" i="2" s="1"/>
  <c r="F750" i="4"/>
  <c r="F63" i="2" s="1"/>
  <c r="P353" i="4"/>
  <c r="P352" i="4" s="1"/>
  <c r="L352" i="4"/>
  <c r="N765" i="4"/>
  <c r="N78" i="2" s="1"/>
  <c r="E733" i="4"/>
  <c r="E46" i="2" s="1"/>
  <c r="G729" i="4"/>
  <c r="G42" i="2" s="1"/>
  <c r="F712" i="4"/>
  <c r="F25" i="2" s="1"/>
  <c r="P770" i="4"/>
  <c r="P83" i="2" s="1"/>
  <c r="K766" i="4"/>
  <c r="K79" i="2" s="1"/>
  <c r="K757" i="4"/>
  <c r="K70" i="2" s="1"/>
  <c r="P741" i="4"/>
  <c r="P54" i="2" s="1"/>
  <c r="K733" i="4"/>
  <c r="K46" i="2" s="1"/>
  <c r="G745" i="4"/>
  <c r="G58" i="2" s="1"/>
  <c r="E737" i="4"/>
  <c r="E50" i="2" s="1"/>
  <c r="E729" i="4"/>
  <c r="E42" i="2" s="1"/>
  <c r="U745" i="4"/>
  <c r="U58" i="2" s="1"/>
  <c r="L752" i="4"/>
  <c r="L65" i="2" s="1"/>
  <c r="F713" i="4"/>
  <c r="F26" i="2" s="1"/>
  <c r="G63" i="4"/>
  <c r="D748" i="4"/>
  <c r="D61" i="2" s="1"/>
  <c r="M815" i="4"/>
  <c r="M112" i="2" s="1"/>
  <c r="G55" i="4"/>
  <c r="D740" i="4"/>
  <c r="D53" i="2" s="1"/>
  <c r="F746" i="4"/>
  <c r="F59" i="2" s="1"/>
  <c r="F776" i="4"/>
  <c r="F89" i="2" s="1"/>
  <c r="D800" i="4"/>
  <c r="D97" i="2" s="1"/>
  <c r="O752" i="4"/>
  <c r="O65" i="2" s="1"/>
  <c r="G725" i="4"/>
  <c r="G38" i="2" s="1"/>
  <c r="H719" i="4"/>
  <c r="H32" i="2" s="1"/>
  <c r="Q711" i="4"/>
  <c r="Q24" i="2" s="1"/>
  <c r="G26" i="4"/>
  <c r="D711" i="4"/>
  <c r="D24" i="2" s="1"/>
  <c r="H748" i="4"/>
  <c r="H61" i="2" s="1"/>
  <c r="F829" i="4"/>
  <c r="F126" i="2" s="1"/>
  <c r="Q809" i="4"/>
  <c r="Q106" i="2" s="1"/>
  <c r="M769" i="4"/>
  <c r="M82" i="2" s="1"/>
  <c r="L732" i="4"/>
  <c r="L45" i="2" s="1"/>
  <c r="Q765" i="4"/>
  <c r="Q78" i="2" s="1"/>
  <c r="R352" i="4"/>
  <c r="L769" i="4"/>
  <c r="L82" i="2" s="1"/>
  <c r="R765" i="4"/>
  <c r="R78" i="2" s="1"/>
  <c r="G757" i="4"/>
  <c r="G70" i="2" s="1"/>
  <c r="H752" i="4"/>
  <c r="H65" i="2" s="1"/>
  <c r="M740" i="4"/>
  <c r="M53" i="2" s="1"/>
  <c r="R728" i="4"/>
  <c r="R41" i="2" s="1"/>
  <c r="I719" i="4"/>
  <c r="I32" i="2" s="1"/>
  <c r="M836" i="4"/>
  <c r="M133" i="2" s="1"/>
  <c r="Q803" i="4"/>
  <c r="Q100" i="2" s="1"/>
  <c r="L740" i="4"/>
  <c r="L53" i="2" s="1"/>
  <c r="G424" i="4"/>
  <c r="D797" i="4"/>
  <c r="D94" i="2" s="1"/>
  <c r="J773" i="4"/>
  <c r="J86" i="2" s="1"/>
  <c r="G30" i="4"/>
  <c r="D715" i="4"/>
  <c r="D28" i="2" s="1"/>
  <c r="F726" i="4"/>
  <c r="F39" i="2" s="1"/>
  <c r="V193" i="4"/>
  <c r="U39" i="3" s="1"/>
  <c r="U37" i="3" s="1"/>
  <c r="E39" i="3"/>
  <c r="E37" i="3" s="1"/>
  <c r="F722" i="4"/>
  <c r="F35" i="2" s="1"/>
  <c r="D839" i="4"/>
  <c r="D136" i="2" s="1"/>
  <c r="D830" i="4"/>
  <c r="D127" i="2" s="1"/>
  <c r="M806" i="4"/>
  <c r="M103" i="2" s="1"/>
  <c r="V811" i="4"/>
  <c r="V108" i="2" s="1"/>
  <c r="U831" i="4"/>
  <c r="U128" i="2" s="1"/>
  <c r="M803" i="4"/>
  <c r="M100" i="2" s="1"/>
  <c r="P810" i="4"/>
  <c r="P107" i="2" s="1"/>
  <c r="U804" i="4"/>
  <c r="U101" i="2" s="1"/>
  <c r="P801" i="4"/>
  <c r="P98" i="2" s="1"/>
  <c r="E36" i="3"/>
  <c r="F764" i="4"/>
  <c r="F77" i="2" s="1"/>
  <c r="K191" i="4"/>
  <c r="K190" i="4" s="1"/>
  <c r="K189" i="4" s="1"/>
  <c r="G190" i="4"/>
  <c r="G189" i="4" s="1"/>
  <c r="E757" i="4"/>
  <c r="E70" i="2" s="1"/>
  <c r="U729" i="4"/>
  <c r="U42" i="2" s="1"/>
  <c r="E720" i="4"/>
  <c r="E33" i="2" s="1"/>
  <c r="G712" i="4"/>
  <c r="G25" i="2" s="1"/>
  <c r="P774" i="4"/>
  <c r="P87" i="2" s="1"/>
  <c r="G770" i="4"/>
  <c r="G83" i="2" s="1"/>
  <c r="D760" i="4"/>
  <c r="D73" i="2" s="1"/>
  <c r="G67" i="4"/>
  <c r="D752" i="4"/>
  <c r="D65" i="2" s="1"/>
  <c r="G59" i="4"/>
  <c r="D744" i="4"/>
  <c r="D57" i="2" s="1"/>
  <c r="K741" i="4"/>
  <c r="K54" i="2" s="1"/>
  <c r="E725" i="4"/>
  <c r="E38" i="2" s="1"/>
  <c r="E761" i="4"/>
  <c r="E74" i="2" s="1"/>
  <c r="U725" i="4"/>
  <c r="U38" i="2" s="1"/>
  <c r="P745" i="4"/>
  <c r="P58" i="2" s="1"/>
  <c r="P753" i="4"/>
  <c r="P66" i="2" s="1"/>
  <c r="U737" i="4"/>
  <c r="U50" i="2" s="1"/>
  <c r="G749" i="4"/>
  <c r="G62" i="2" s="1"/>
  <c r="F763" i="4"/>
  <c r="F76" i="2" s="1"/>
  <c r="V218" i="4"/>
  <c r="U41" i="3" s="1"/>
  <c r="U40" i="3" s="1"/>
  <c r="E41" i="3"/>
  <c r="E40" i="3" s="1"/>
  <c r="F738" i="4"/>
  <c r="F51" i="2" s="1"/>
  <c r="D842" i="4"/>
  <c r="D139" i="2" s="1"/>
  <c r="D824" i="4"/>
  <c r="D121" i="2" s="1"/>
  <c r="Q773" i="4"/>
  <c r="Q86" i="2" s="1"/>
  <c r="L748" i="4"/>
  <c r="L61" i="2" s="1"/>
  <c r="O740" i="4"/>
  <c r="O53" i="2" s="1"/>
  <c r="G766" i="4"/>
  <c r="G79" i="2" s="1"/>
  <c r="O760" i="4"/>
  <c r="O73" i="2" s="1"/>
  <c r="S752" i="4"/>
  <c r="S65" i="2" s="1"/>
  <c r="J728" i="4"/>
  <c r="J41" i="2" s="1"/>
  <c r="J724" i="4"/>
  <c r="J37" i="2" s="1"/>
  <c r="Q719" i="4"/>
  <c r="Q32" i="2" s="1"/>
  <c r="H715" i="4"/>
  <c r="H28" i="2" s="1"/>
  <c r="R724" i="4"/>
  <c r="R37" i="2" s="1"/>
  <c r="M352" i="4"/>
  <c r="O732" i="4"/>
  <c r="O45" i="2" s="1"/>
  <c r="I728" i="4"/>
  <c r="I41" i="2" s="1"/>
  <c r="G716" i="4"/>
  <c r="G29" i="2" s="1"/>
  <c r="E469" i="4"/>
  <c r="E842" i="4" s="1"/>
  <c r="E139" i="2" s="1"/>
  <c r="J842" i="4"/>
  <c r="J139" i="2" s="1"/>
  <c r="L833" i="4"/>
  <c r="L130" i="2" s="1"/>
  <c r="L827" i="4"/>
  <c r="L124" i="2" s="1"/>
  <c r="L803" i="4"/>
  <c r="L100" i="2" s="1"/>
  <c r="D806" i="4"/>
  <c r="D103" i="2" s="1"/>
  <c r="P55" i="4"/>
  <c r="N740" i="4"/>
  <c r="N53" i="2" s="1"/>
  <c r="W826" i="4"/>
  <c r="W123" i="2" s="1"/>
  <c r="E43" i="4"/>
  <c r="H728" i="4"/>
  <c r="H41" i="2" s="1"/>
  <c r="H711" i="4"/>
  <c r="H24" i="2" s="1"/>
  <c r="F749" i="4"/>
  <c r="F62" i="2" s="1"/>
  <c r="F774" i="4"/>
  <c r="F87" i="2" s="1"/>
  <c r="F714" i="4"/>
  <c r="F27" i="2" s="1"/>
  <c r="Q833" i="4"/>
  <c r="Q130" i="2" s="1"/>
  <c r="M821" i="4"/>
  <c r="M118" i="2" s="1"/>
  <c r="Q797" i="4"/>
  <c r="Q94" i="2" s="1"/>
  <c r="V829" i="4"/>
  <c r="V126" i="2" s="1"/>
  <c r="V771" i="4"/>
  <c r="V84" i="2" s="1"/>
  <c r="U837" i="4"/>
  <c r="U134" i="2" s="1"/>
  <c r="P831" i="4"/>
  <c r="P128" i="2" s="1"/>
  <c r="P828" i="4"/>
  <c r="P125" i="2" s="1"/>
  <c r="V727" i="4"/>
  <c r="V40" i="2" s="1"/>
  <c r="Y582" i="4"/>
  <c r="U843" i="4"/>
  <c r="U140" i="2" s="1"/>
  <c r="G800" i="4"/>
  <c r="G97" i="2" s="1"/>
  <c r="V746" i="4"/>
  <c r="V59" i="2" s="1"/>
  <c r="U840" i="4"/>
  <c r="U137" i="2" s="1"/>
  <c r="M839" i="4"/>
  <c r="M136" i="2" s="1"/>
  <c r="G810" i="4"/>
  <c r="G107" i="2" s="1"/>
  <c r="P804" i="4"/>
  <c r="P101" i="2" s="1"/>
  <c r="F734" i="4"/>
  <c r="F47" i="2" s="1"/>
  <c r="F767" i="4"/>
  <c r="F80" i="2" s="1"/>
  <c r="P716" i="4"/>
  <c r="P29" i="2" s="1"/>
  <c r="E353" i="4"/>
  <c r="E352" i="4" s="1"/>
  <c r="H352" i="4"/>
  <c r="M809" i="4"/>
  <c r="M106" i="2" s="1"/>
  <c r="Y247" i="4"/>
  <c r="Y407" i="4"/>
  <c r="Y239" i="4"/>
  <c r="E770" i="4"/>
  <c r="E83" i="2" s="1"/>
  <c r="E749" i="4"/>
  <c r="E62" i="2" s="1"/>
  <c r="P729" i="4"/>
  <c r="P42" i="2" s="1"/>
  <c r="E716" i="4"/>
  <c r="E29" i="2" s="1"/>
  <c r="E774" i="4"/>
  <c r="E87" i="2" s="1"/>
  <c r="U766" i="4"/>
  <c r="U79" i="2" s="1"/>
  <c r="U757" i="4"/>
  <c r="U70" i="2" s="1"/>
  <c r="U749" i="4"/>
  <c r="U62" i="2" s="1"/>
  <c r="U741" i="4"/>
  <c r="U54" i="2" s="1"/>
  <c r="U733" i="4"/>
  <c r="U46" i="2" s="1"/>
  <c r="U720" i="4"/>
  <c r="U33" i="2" s="1"/>
  <c r="G761" i="4"/>
  <c r="G74" i="2" s="1"/>
  <c r="E753" i="4"/>
  <c r="E66" i="2" s="1"/>
  <c r="P725" i="4"/>
  <c r="P38" i="2" s="1"/>
  <c r="U761" i="4"/>
  <c r="U74" i="2" s="1"/>
  <c r="E712" i="4"/>
  <c r="E25" i="2" s="1"/>
  <c r="G47" i="4"/>
  <c r="K47" i="4" s="1"/>
  <c r="D732" i="4"/>
  <c r="D45" i="2" s="1"/>
  <c r="L736" i="4"/>
  <c r="L49" i="2" s="1"/>
  <c r="G34" i="4"/>
  <c r="D719" i="4"/>
  <c r="D32" i="2" s="1"/>
  <c r="G87" i="4"/>
  <c r="D773" i="4"/>
  <c r="D86" i="2" s="1"/>
  <c r="Y673" i="4"/>
  <c r="Y850" i="4"/>
  <c r="Y145" i="2" s="1"/>
  <c r="Y144" i="2" s="1"/>
  <c r="G71" i="4"/>
  <c r="D756" i="4"/>
  <c r="D69" i="2" s="1"/>
  <c r="F762" i="4"/>
  <c r="F75" i="2" s="1"/>
  <c r="M833" i="4"/>
  <c r="M130" i="2" s="1"/>
  <c r="I769" i="4"/>
  <c r="I82" i="2" s="1"/>
  <c r="L760" i="4"/>
  <c r="L73" i="2" s="1"/>
  <c r="H744" i="4"/>
  <c r="H57" i="2" s="1"/>
  <c r="Q728" i="4"/>
  <c r="Q41" i="2" s="1"/>
  <c r="Q724" i="4"/>
  <c r="Q37" i="2" s="1"/>
  <c r="M719" i="4"/>
  <c r="M32" i="2" s="1"/>
  <c r="I715" i="4"/>
  <c r="I28" i="2" s="1"/>
  <c r="L711" i="4"/>
  <c r="L24" i="2" s="1"/>
  <c r="F817" i="4"/>
  <c r="F114" i="2" s="1"/>
  <c r="O773" i="4"/>
  <c r="O86" i="2" s="1"/>
  <c r="H769" i="4"/>
  <c r="H82" i="2" s="1"/>
  <c r="I765" i="4"/>
  <c r="I78" i="2" s="1"/>
  <c r="O748" i="4"/>
  <c r="O61" i="2" s="1"/>
  <c r="H773" i="4"/>
  <c r="H86" i="2" s="1"/>
  <c r="O756" i="4"/>
  <c r="O69" i="2" s="1"/>
  <c r="Q769" i="4"/>
  <c r="Q82" i="2" s="1"/>
  <c r="G83" i="4"/>
  <c r="D769" i="4"/>
  <c r="D82" i="2" s="1"/>
  <c r="M765" i="4"/>
  <c r="M78" i="2" s="1"/>
  <c r="L756" i="4"/>
  <c r="L69" i="2" s="1"/>
  <c r="S748" i="4"/>
  <c r="S61" i="2" s="1"/>
  <c r="H740" i="4"/>
  <c r="H53" i="2" s="1"/>
  <c r="H736" i="4"/>
  <c r="H49" i="2" s="1"/>
  <c r="M728" i="4"/>
  <c r="M41" i="2" s="1"/>
  <c r="F835" i="4"/>
  <c r="F132" i="2" s="1"/>
  <c r="M842" i="4"/>
  <c r="M139" i="2" s="1"/>
  <c r="H760" i="4"/>
  <c r="H73" i="2" s="1"/>
  <c r="G741" i="4"/>
  <c r="G54" i="2" s="1"/>
  <c r="M711" i="4"/>
  <c r="M24" i="2" s="1"/>
  <c r="O715" i="4"/>
  <c r="O28" i="2" s="1"/>
  <c r="O352" i="4"/>
  <c r="O351" i="4" s="1"/>
  <c r="O350" i="4" s="1"/>
  <c r="O349" i="4" s="1"/>
  <c r="O348" i="4" s="1"/>
  <c r="S93" i="4"/>
  <c r="S92" i="4" s="1"/>
  <c r="S91" i="4" s="1"/>
  <c r="V81" i="4"/>
  <c r="V767" i="4" s="1"/>
  <c r="V80" i="2" s="1"/>
  <c r="K94" i="4"/>
  <c r="F60" i="4"/>
  <c r="F745" i="4" s="1"/>
  <c r="F58" i="2" s="1"/>
  <c r="K35" i="4"/>
  <c r="M93" i="4"/>
  <c r="M92" i="4" s="1"/>
  <c r="M91" i="4" s="1"/>
  <c r="E26" i="3"/>
  <c r="E94" i="3" s="1"/>
  <c r="F693" i="4"/>
  <c r="T93" i="4"/>
  <c r="Q93" i="4"/>
  <c r="Q92" i="4" s="1"/>
  <c r="F72" i="4"/>
  <c r="F757" i="4" s="1"/>
  <c r="F70" i="2" s="1"/>
  <c r="F35" i="4"/>
  <c r="V35" i="4" s="1"/>
  <c r="K27" i="4"/>
  <c r="K68" i="4"/>
  <c r="F52" i="4"/>
  <c r="V62" i="4"/>
  <c r="V747" i="4" s="1"/>
  <c r="V60" i="2" s="1"/>
  <c r="H93" i="4"/>
  <c r="L93" i="4"/>
  <c r="V49" i="4"/>
  <c r="V734" i="4" s="1"/>
  <c r="V47" i="2" s="1"/>
  <c r="V65" i="4"/>
  <c r="V750" i="4" s="1"/>
  <c r="V63" i="2" s="1"/>
  <c r="F84" i="4"/>
  <c r="F770" i="4" s="1"/>
  <c r="F83" i="2" s="1"/>
  <c r="F94" i="4"/>
  <c r="K60" i="4"/>
  <c r="F76" i="4"/>
  <c r="R93" i="4"/>
  <c r="R92" i="4" s="1"/>
  <c r="R91" i="4" s="1"/>
  <c r="F691" i="4"/>
  <c r="N93" i="4"/>
  <c r="N92" i="4" s="1"/>
  <c r="N91" i="4" s="1"/>
  <c r="O93" i="4"/>
  <c r="O92" i="4" s="1"/>
  <c r="O91" i="4" s="1"/>
  <c r="G98" i="4"/>
  <c r="D93" i="4"/>
  <c r="D92" i="4" s="1"/>
  <c r="I93" i="4"/>
  <c r="I92" i="4" s="1"/>
  <c r="I91" i="4" s="1"/>
  <c r="K52" i="4"/>
  <c r="K84" i="4"/>
  <c r="F68" i="4"/>
  <c r="F753" i="4" s="1"/>
  <c r="F66" i="2" s="1"/>
  <c r="G91" i="3"/>
  <c r="G90" i="3" s="1"/>
  <c r="J93" i="4"/>
  <c r="J92" i="4" s="1"/>
  <c r="J91" i="4" s="1"/>
  <c r="N349" i="4"/>
  <c r="N348" i="4" s="1"/>
  <c r="H199" i="4"/>
  <c r="V191" i="4"/>
  <c r="V190" i="4" s="1"/>
  <c r="V189" i="4" s="1"/>
  <c r="U129" i="4"/>
  <c r="F123" i="4"/>
  <c r="V171" i="4"/>
  <c r="W109" i="4"/>
  <c r="D50" i="3"/>
  <c r="D49" i="3" s="1"/>
  <c r="D44" i="3" s="1"/>
  <c r="W159" i="4"/>
  <c r="V235" i="4"/>
  <c r="V318" i="4"/>
  <c r="D229" i="4"/>
  <c r="D228" i="4" s="1"/>
  <c r="J225" i="4"/>
  <c r="J224" i="4" s="1"/>
  <c r="F443" i="4"/>
  <c r="F816" i="4" s="1"/>
  <c r="F113" i="2" s="1"/>
  <c r="Y614" i="4"/>
  <c r="F515" i="4"/>
  <c r="V515" i="4" s="1"/>
  <c r="Y274" i="4"/>
  <c r="O107" i="4"/>
  <c r="O106" i="4" s="1"/>
  <c r="O105" i="4" s="1"/>
  <c r="N31" i="3" s="1"/>
  <c r="V546" i="4"/>
  <c r="O66" i="3"/>
  <c r="O26" i="1" s="1"/>
  <c r="F496" i="4"/>
  <c r="Y605" i="4"/>
  <c r="E216" i="4"/>
  <c r="Y370" i="4"/>
  <c r="Y255" i="4"/>
  <c r="I107" i="4"/>
  <c r="F530" i="4"/>
  <c r="V530" i="4" s="1"/>
  <c r="Y278" i="4"/>
  <c r="W530" i="4"/>
  <c r="Y158" i="4"/>
  <c r="Y528" i="4"/>
  <c r="E504" i="4"/>
  <c r="V441" i="4"/>
  <c r="V814" i="4" s="1"/>
  <c r="V111" i="2" s="1"/>
  <c r="Y271" i="4"/>
  <c r="Y263" i="4"/>
  <c r="V390" i="4"/>
  <c r="F332" i="4"/>
  <c r="Y307" i="4"/>
  <c r="V562" i="4"/>
  <c r="V537" i="4"/>
  <c r="V87" i="3"/>
  <c r="V86" i="3" s="1"/>
  <c r="V30" i="1" s="1"/>
  <c r="V549" i="4"/>
  <c r="V382" i="4"/>
  <c r="V109" i="4"/>
  <c r="J107" i="4"/>
  <c r="W43" i="3"/>
  <c r="W22" i="1" s="1"/>
  <c r="K123" i="4"/>
  <c r="V158" i="4"/>
  <c r="V46" i="4"/>
  <c r="V731" i="4" s="1"/>
  <c r="V44" i="2" s="1"/>
  <c r="K111" i="4"/>
  <c r="V111" i="4" s="1"/>
  <c r="V112" i="4"/>
  <c r="Y179" i="4"/>
  <c r="W115" i="4"/>
  <c r="U123" i="4"/>
  <c r="W678" i="4"/>
  <c r="V678" i="4"/>
  <c r="W576" i="4"/>
  <c r="Y483" i="4"/>
  <c r="V130" i="4"/>
  <c r="F509" i="4"/>
  <c r="V509" i="4" s="1"/>
  <c r="Y365" i="4"/>
  <c r="V28" i="4"/>
  <c r="V713" i="4" s="1"/>
  <c r="V26" i="2" s="1"/>
  <c r="K677" i="4"/>
  <c r="D92" i="3"/>
  <c r="Y597" i="4"/>
  <c r="Y231" i="4"/>
  <c r="H297" i="4"/>
  <c r="H296" i="4" s="1"/>
  <c r="F467" i="4"/>
  <c r="F840" i="4" s="1"/>
  <c r="F137" i="2" s="1"/>
  <c r="Y606" i="4"/>
  <c r="P490" i="4"/>
  <c r="Y490" i="4" s="1"/>
  <c r="F521" i="4"/>
  <c r="V521" i="4" s="1"/>
  <c r="V528" i="4"/>
  <c r="V386" i="4"/>
  <c r="Y258" i="4"/>
  <c r="Y242" i="4"/>
  <c r="Y94" i="4"/>
  <c r="U87" i="3"/>
  <c r="U86" i="3" s="1"/>
  <c r="U30" i="1" s="1"/>
  <c r="U59" i="4"/>
  <c r="V675" i="4"/>
  <c r="W675" i="4"/>
  <c r="K674" i="4"/>
  <c r="V97" i="4"/>
  <c r="U29" i="3" s="1"/>
  <c r="U27" i="3" s="1"/>
  <c r="E29" i="3"/>
  <c r="E27" i="3" s="1"/>
  <c r="Y608" i="4"/>
  <c r="Y410" i="4"/>
  <c r="Y286" i="4"/>
  <c r="Y603" i="4"/>
  <c r="Y315" i="4"/>
  <c r="Y512" i="4"/>
  <c r="N225" i="4"/>
  <c r="Y68" i="4"/>
  <c r="F455" i="4"/>
  <c r="F828" i="4" s="1"/>
  <c r="F125" i="2" s="1"/>
  <c r="V333" i="4"/>
  <c r="V255" i="4"/>
  <c r="Y611" i="4"/>
  <c r="V336" i="4"/>
  <c r="Y174" i="4"/>
  <c r="Y173" i="4"/>
  <c r="Y60" i="4"/>
  <c r="Y570" i="4"/>
  <c r="N500" i="4"/>
  <c r="D297" i="4"/>
  <c r="G297" i="4" s="1"/>
  <c r="V231" i="4"/>
  <c r="Y369" i="4"/>
  <c r="U50" i="3"/>
  <c r="U49" i="3" s="1"/>
  <c r="K44" i="3"/>
  <c r="K43" i="3" s="1"/>
  <c r="K22" i="1" s="1"/>
  <c r="O225" i="4"/>
  <c r="W127" i="4"/>
  <c r="V692" i="4"/>
  <c r="W692" i="4"/>
  <c r="V137" i="4"/>
  <c r="V394" i="4"/>
  <c r="F431" i="4"/>
  <c r="F804" i="4" s="1"/>
  <c r="F101" i="2" s="1"/>
  <c r="V185" i="4"/>
  <c r="Y531" i="4"/>
  <c r="Y519" i="4"/>
  <c r="Y485" i="4"/>
  <c r="Y389" i="4"/>
  <c r="V287" i="4"/>
  <c r="Y270" i="4"/>
  <c r="Q481" i="4"/>
  <c r="U481" i="4" s="1"/>
  <c r="R500" i="4"/>
  <c r="Y578" i="4"/>
  <c r="Y572" i="4"/>
  <c r="V174" i="4"/>
  <c r="Y415" i="4"/>
  <c r="O501" i="4"/>
  <c r="O500" i="4" s="1"/>
  <c r="W615" i="4"/>
  <c r="P51" i="4"/>
  <c r="E51" i="4"/>
  <c r="K32" i="3"/>
  <c r="K21" i="1" s="1"/>
  <c r="V251" i="4"/>
  <c r="U47" i="4"/>
  <c r="U433" i="4"/>
  <c r="U806" i="4" s="1"/>
  <c r="U103" i="2" s="1"/>
  <c r="P71" i="4"/>
  <c r="Y321" i="4"/>
  <c r="F542" i="4"/>
  <c r="V542" i="4" s="1"/>
  <c r="E457" i="4"/>
  <c r="E830" i="4" s="1"/>
  <c r="E127" i="2" s="1"/>
  <c r="U63" i="4"/>
  <c r="P59" i="4"/>
  <c r="U51" i="4"/>
  <c r="P47" i="4"/>
  <c r="P26" i="4"/>
  <c r="Y340" i="4"/>
  <c r="V311" i="4"/>
  <c r="V239" i="4"/>
  <c r="V411" i="4"/>
  <c r="V543" i="4"/>
  <c r="V354" i="4"/>
  <c r="V279" i="4"/>
  <c r="V247" i="4"/>
  <c r="Y354" i="4"/>
  <c r="Y235" i="4"/>
  <c r="Q568" i="4"/>
  <c r="U568" i="4" s="1"/>
  <c r="M229" i="4"/>
  <c r="M228" i="4" s="1"/>
  <c r="P75" i="4"/>
  <c r="E59" i="4"/>
  <c r="U39" i="4"/>
  <c r="S225" i="4"/>
  <c r="S224" i="4" s="1"/>
  <c r="Y552" i="4"/>
  <c r="Y513" i="4"/>
  <c r="K63" i="4"/>
  <c r="U34" i="4"/>
  <c r="Y536" i="4"/>
  <c r="Y168" i="4"/>
  <c r="Y310" i="4"/>
  <c r="Y88" i="4"/>
  <c r="V516" i="4"/>
  <c r="T225" i="4"/>
  <c r="T224" i="4" s="1"/>
  <c r="Y80" i="4"/>
  <c r="Y72" i="4"/>
  <c r="Y52" i="4"/>
  <c r="W570" i="4"/>
  <c r="U83" i="4"/>
  <c r="U79" i="4"/>
  <c r="U67" i="4"/>
  <c r="E55" i="4"/>
  <c r="K30" i="4"/>
  <c r="S32" i="3"/>
  <c r="S21" i="1" s="1"/>
  <c r="Y594" i="4"/>
  <c r="Y543" i="4"/>
  <c r="Y600" i="4"/>
  <c r="Y299" i="4"/>
  <c r="Y126" i="4"/>
  <c r="P139" i="4"/>
  <c r="Y246" i="4"/>
  <c r="Y324" i="4"/>
  <c r="Y250" i="4"/>
  <c r="Y234" i="4"/>
  <c r="Y386" i="4"/>
  <c r="V217" i="4"/>
  <c r="Y148" i="4"/>
  <c r="Y76" i="4"/>
  <c r="U75" i="4"/>
  <c r="P67" i="4"/>
  <c r="P30" i="4"/>
  <c r="P34" i="4"/>
  <c r="E24" i="3"/>
  <c r="M297" i="4"/>
  <c r="Y130" i="4"/>
  <c r="S501" i="4"/>
  <c r="S500" i="4" s="1"/>
  <c r="V140" i="4"/>
  <c r="V615" i="4"/>
  <c r="F506" i="4"/>
  <c r="V506" i="4" s="1"/>
  <c r="Y390" i="4"/>
  <c r="V483" i="4"/>
  <c r="Y397" i="4"/>
  <c r="V370" i="4"/>
  <c r="V362" i="4"/>
  <c r="V402" i="4"/>
  <c r="Y382" i="4"/>
  <c r="Y373" i="4"/>
  <c r="V267" i="4"/>
  <c r="V315" i="4"/>
  <c r="Y291" i="4"/>
  <c r="V476" i="4"/>
  <c r="Y491" i="4"/>
  <c r="V600" i="4"/>
  <c r="V378" i="4"/>
  <c r="V366" i="4"/>
  <c r="Y357" i="4"/>
  <c r="V271" i="4"/>
  <c r="Y217" i="4"/>
  <c r="Y262" i="4"/>
  <c r="Y230" i="4"/>
  <c r="Y362" i="4"/>
  <c r="V118" i="4"/>
  <c r="V263" i="4"/>
  <c r="G539" i="4"/>
  <c r="K539" i="4" s="1"/>
  <c r="W539" i="4" s="1"/>
  <c r="F539" i="4"/>
  <c r="K105" i="4"/>
  <c r="J31" i="3" s="1"/>
  <c r="F31" i="3"/>
  <c r="F30" i="3" s="1"/>
  <c r="Y329" i="4"/>
  <c r="F584" i="4"/>
  <c r="V584" i="4" s="1"/>
  <c r="G590" i="4"/>
  <c r="K590" i="4" s="1"/>
  <c r="W590" i="4" s="1"/>
  <c r="F590" i="4"/>
  <c r="G545" i="4"/>
  <c r="K545" i="4" s="1"/>
  <c r="W545" i="4" s="1"/>
  <c r="F545" i="4"/>
  <c r="G533" i="4"/>
  <c r="K533" i="4" s="1"/>
  <c r="W533" i="4" s="1"/>
  <c r="F533" i="4"/>
  <c r="G524" i="4"/>
  <c r="K524" i="4" s="1"/>
  <c r="W524" i="4" s="1"/>
  <c r="F524" i="4"/>
  <c r="G410" i="4"/>
  <c r="K410" i="4" s="1"/>
  <c r="F410" i="4"/>
  <c r="G357" i="4"/>
  <c r="K357" i="4" s="1"/>
  <c r="F357" i="4"/>
  <c r="G353" i="4"/>
  <c r="G262" i="4"/>
  <c r="K262" i="4" s="1"/>
  <c r="F262" i="4"/>
  <c r="G381" i="4"/>
  <c r="K381" i="4" s="1"/>
  <c r="F381" i="4"/>
  <c r="G361" i="4"/>
  <c r="K361" i="4" s="1"/>
  <c r="F361" i="4"/>
  <c r="G234" i="4"/>
  <c r="K234" i="4" s="1"/>
  <c r="F234" i="4"/>
  <c r="G385" i="4"/>
  <c r="K385" i="4" s="1"/>
  <c r="F385" i="4"/>
  <c r="G314" i="4"/>
  <c r="K314" i="4" s="1"/>
  <c r="F314" i="4"/>
  <c r="E87" i="4"/>
  <c r="U87" i="4"/>
  <c r="K59" i="4"/>
  <c r="K51" i="4"/>
  <c r="P596" i="4"/>
  <c r="Y596" i="4" s="1"/>
  <c r="G611" i="4"/>
  <c r="K611" i="4" s="1"/>
  <c r="F611" i="4"/>
  <c r="G481" i="4"/>
  <c r="K481" i="4" s="1"/>
  <c r="F481" i="4"/>
  <c r="W513" i="4"/>
  <c r="P451" i="4"/>
  <c r="Q297" i="4"/>
  <c r="Q296" i="4" s="1"/>
  <c r="Q295" i="4" s="1"/>
  <c r="G39" i="4"/>
  <c r="E26" i="4"/>
  <c r="R297" i="4"/>
  <c r="R296" i="4" s="1"/>
  <c r="P43" i="4"/>
  <c r="P39" i="4"/>
  <c r="U77" i="3"/>
  <c r="U76" i="3" s="1"/>
  <c r="U75" i="3" s="1"/>
  <c r="U74" i="3" s="1"/>
  <c r="Y549" i="4"/>
  <c r="Y534" i="4"/>
  <c r="Y522" i="4"/>
  <c r="Y510" i="4"/>
  <c r="Y486" i="4"/>
  <c r="F79" i="4"/>
  <c r="F461" i="4"/>
  <c r="F834" i="4" s="1"/>
  <c r="F131" i="2" s="1"/>
  <c r="Y576" i="4"/>
  <c r="P599" i="4"/>
  <c r="Y599" i="4" s="1"/>
  <c r="Y339" i="4"/>
  <c r="V121" i="4"/>
  <c r="F572" i="4"/>
  <c r="V572" i="4" s="1"/>
  <c r="G602" i="4"/>
  <c r="K602" i="4" s="1"/>
  <c r="W602" i="4" s="1"/>
  <c r="F602" i="4"/>
  <c r="G512" i="4"/>
  <c r="K512" i="4" s="1"/>
  <c r="W512" i="4" s="1"/>
  <c r="F512" i="4"/>
  <c r="G485" i="4"/>
  <c r="K485" i="4" s="1"/>
  <c r="W485" i="4" s="1"/>
  <c r="F485" i="4"/>
  <c r="Y411" i="4"/>
  <c r="G587" i="4"/>
  <c r="K587" i="4" s="1"/>
  <c r="W587" i="4" s="1"/>
  <c r="F587" i="4"/>
  <c r="G482" i="4"/>
  <c r="K482" i="4" s="1"/>
  <c r="W482" i="4" s="1"/>
  <c r="F482" i="4"/>
  <c r="Y398" i="4"/>
  <c r="G397" i="4"/>
  <c r="K397" i="4" s="1"/>
  <c r="F397" i="4"/>
  <c r="L351" i="4"/>
  <c r="L350" i="4" s="1"/>
  <c r="G258" i="4"/>
  <c r="F258" i="4"/>
  <c r="G242" i="4"/>
  <c r="K242" i="4" s="1"/>
  <c r="F242" i="4"/>
  <c r="G369" i="4"/>
  <c r="K369" i="4" s="1"/>
  <c r="F369" i="4"/>
  <c r="G335" i="4"/>
  <c r="K335" i="4" s="1"/>
  <c r="F335" i="4"/>
  <c r="Y381" i="4"/>
  <c r="V407" i="4"/>
  <c r="Y385" i="4"/>
  <c r="F320" i="4"/>
  <c r="V320" i="4" s="1"/>
  <c r="Y283" i="4"/>
  <c r="G282" i="4"/>
  <c r="K282" i="4" s="1"/>
  <c r="F282" i="4"/>
  <c r="G274" i="4"/>
  <c r="K274" i="4" s="1"/>
  <c r="F274" i="4"/>
  <c r="V149" i="4"/>
  <c r="E67" i="4"/>
  <c r="Y44" i="4"/>
  <c r="Y64" i="4"/>
  <c r="K34" i="4"/>
  <c r="K76" i="4"/>
  <c r="K761" i="4" s="1"/>
  <c r="K74" i="2" s="1"/>
  <c r="Y40" i="4"/>
  <c r="E30" i="4"/>
  <c r="E63" i="4"/>
  <c r="G596" i="4"/>
  <c r="K596" i="4" s="1"/>
  <c r="F596" i="4"/>
  <c r="I22" i="3"/>
  <c r="I20" i="1" s="1"/>
  <c r="P575" i="4"/>
  <c r="Y575" i="4" s="1"/>
  <c r="Y302" i="4"/>
  <c r="Y587" i="4"/>
  <c r="K129" i="4"/>
  <c r="Y127" i="4"/>
  <c r="G575" i="4"/>
  <c r="K575" i="4" s="1"/>
  <c r="F575" i="4"/>
  <c r="G561" i="4"/>
  <c r="K561" i="4" s="1"/>
  <c r="F561" i="4"/>
  <c r="G536" i="4"/>
  <c r="K536" i="4" s="1"/>
  <c r="W536" i="4" s="1"/>
  <c r="F536" i="4"/>
  <c r="V603" i="4"/>
  <c r="G548" i="4"/>
  <c r="K548" i="4" s="1"/>
  <c r="F548" i="4"/>
  <c r="G614" i="4"/>
  <c r="K614" i="4" s="1"/>
  <c r="W614" i="4" s="1"/>
  <c r="F614" i="4"/>
  <c r="G527" i="4"/>
  <c r="K527" i="4" s="1"/>
  <c r="F527" i="4"/>
  <c r="G496" i="4"/>
  <c r="K496" i="4" s="1"/>
  <c r="D495" i="4"/>
  <c r="G401" i="4"/>
  <c r="K401" i="4" s="1"/>
  <c r="F401" i="4"/>
  <c r="Y358" i="4"/>
  <c r="Y311" i="4"/>
  <c r="G310" i="4"/>
  <c r="K310" i="4" s="1"/>
  <c r="W310" i="4" s="1"/>
  <c r="F310" i="4"/>
  <c r="Y378" i="4"/>
  <c r="G377" i="4"/>
  <c r="K377" i="4" s="1"/>
  <c r="F377" i="4"/>
  <c r="Y366" i="4"/>
  <c r="G365" i="4"/>
  <c r="K365" i="4" s="1"/>
  <c r="F365" i="4"/>
  <c r="Y333" i="4"/>
  <c r="Y279" i="4"/>
  <c r="Y259" i="4"/>
  <c r="Y243" i="4"/>
  <c r="H229" i="4"/>
  <c r="E230" i="4"/>
  <c r="F230" i="4" s="1"/>
  <c r="G286" i="4"/>
  <c r="K286" i="4" s="1"/>
  <c r="F286" i="4"/>
  <c r="G278" i="4"/>
  <c r="K278" i="4" s="1"/>
  <c r="F278" i="4"/>
  <c r="G230" i="4"/>
  <c r="K230" i="4" s="1"/>
  <c r="G414" i="4"/>
  <c r="K414" i="4" s="1"/>
  <c r="F414" i="4"/>
  <c r="Y401" i="4"/>
  <c r="G373" i="4"/>
  <c r="K373" i="4" s="1"/>
  <c r="F373" i="4"/>
  <c r="G173" i="4"/>
  <c r="K173" i="4" s="1"/>
  <c r="F173" i="4"/>
  <c r="G290" i="4"/>
  <c r="K290" i="4" s="1"/>
  <c r="F290" i="4"/>
  <c r="Y282" i="4"/>
  <c r="G254" i="4"/>
  <c r="K254" i="4" s="1"/>
  <c r="F254" i="4"/>
  <c r="G238" i="4"/>
  <c r="K238" i="4" s="1"/>
  <c r="F238" i="4"/>
  <c r="E83" i="4"/>
  <c r="K83" i="4"/>
  <c r="G75" i="4"/>
  <c r="U55" i="4"/>
  <c r="Y35" i="4"/>
  <c r="P83" i="4"/>
  <c r="K26" i="4"/>
  <c r="H351" i="4"/>
  <c r="H350" i="4" s="1"/>
  <c r="E39" i="4"/>
  <c r="P457" i="4"/>
  <c r="P830" i="4" s="1"/>
  <c r="P127" i="2" s="1"/>
  <c r="U71" i="4"/>
  <c r="F452" i="4"/>
  <c r="F825" i="4" s="1"/>
  <c r="F122" i="2" s="1"/>
  <c r="G558" i="4"/>
  <c r="K558" i="4" s="1"/>
  <c r="F558" i="4"/>
  <c r="G578" i="4"/>
  <c r="K578" i="4" s="1"/>
  <c r="W578" i="4" s="1"/>
  <c r="F578" i="4"/>
  <c r="W531" i="4"/>
  <c r="W594" i="4"/>
  <c r="M505" i="4"/>
  <c r="M504" i="4" s="1"/>
  <c r="W519" i="4"/>
  <c r="N134" i="4"/>
  <c r="N133" i="4" s="1"/>
  <c r="N132" i="4" s="1"/>
  <c r="N21" i="4" s="1"/>
  <c r="N20" i="4" s="1"/>
  <c r="W121" i="4"/>
  <c r="G43" i="4"/>
  <c r="F43" i="4"/>
  <c r="P79" i="4"/>
  <c r="K79" i="4"/>
  <c r="U229" i="4"/>
  <c r="P87" i="4"/>
  <c r="Y593" i="4"/>
  <c r="Y546" i="4"/>
  <c r="P542" i="4"/>
  <c r="Y542" i="4" s="1"/>
  <c r="Y516" i="4"/>
  <c r="Y507" i="4"/>
  <c r="Y492" i="4"/>
  <c r="K145" i="4"/>
  <c r="L134" i="4"/>
  <c r="L133" i="4" s="1"/>
  <c r="Y579" i="4"/>
  <c r="Y332" i="4"/>
  <c r="F437" i="4"/>
  <c r="F810" i="4" s="1"/>
  <c r="F107" i="2" s="1"/>
  <c r="Y615" i="4"/>
  <c r="Y581" i="4"/>
  <c r="P527" i="4"/>
  <c r="Y527" i="4" s="1"/>
  <c r="P314" i="4"/>
  <c r="Y314" i="4" s="1"/>
  <c r="Y178" i="4"/>
  <c r="E129" i="4"/>
  <c r="F129" i="4" s="1"/>
  <c r="S107" i="4"/>
  <c r="F449" i="4"/>
  <c r="F822" i="4" s="1"/>
  <c r="F119" i="2" s="1"/>
  <c r="V588" i="4"/>
  <c r="G599" i="4"/>
  <c r="K599" i="4" s="1"/>
  <c r="F599" i="4"/>
  <c r="D490" i="4"/>
  <c r="G491" i="4"/>
  <c r="K491" i="4" s="1"/>
  <c r="V491" i="4" s="1"/>
  <c r="G389" i="4"/>
  <c r="K389" i="4" s="1"/>
  <c r="F389" i="4"/>
  <c r="G569" i="4"/>
  <c r="K569" i="4" s="1"/>
  <c r="F569" i="4"/>
  <c r="Y394" i="4"/>
  <c r="G393" i="4"/>
  <c r="K393" i="4" s="1"/>
  <c r="F393" i="4"/>
  <c r="Y377" i="4"/>
  <c r="Y361" i="4"/>
  <c r="Y95" i="4"/>
  <c r="Q351" i="4"/>
  <c r="Q350" i="4" s="1"/>
  <c r="U353" i="4"/>
  <c r="G270" i="4"/>
  <c r="K270" i="4" s="1"/>
  <c r="F270" i="4"/>
  <c r="G246" i="4"/>
  <c r="K246" i="4" s="1"/>
  <c r="F246" i="4"/>
  <c r="Y402" i="4"/>
  <c r="Y374" i="4"/>
  <c r="Y251" i="4"/>
  <c r="G250" i="4"/>
  <c r="F250" i="4"/>
  <c r="G406" i="4"/>
  <c r="K406" i="4" s="1"/>
  <c r="F406" i="4"/>
  <c r="Y290" i="4"/>
  <c r="G266" i="4"/>
  <c r="K266" i="4" s="1"/>
  <c r="F266" i="4"/>
  <c r="Y254" i="4"/>
  <c r="Y238" i="4"/>
  <c r="Y149" i="4"/>
  <c r="G148" i="4"/>
  <c r="K148" i="4" s="1"/>
  <c r="F148" i="4"/>
  <c r="E75" i="4"/>
  <c r="K44" i="4"/>
  <c r="K729" i="4" s="1"/>
  <c r="K42" i="2" s="1"/>
  <c r="E34" i="4"/>
  <c r="K55" i="4"/>
  <c r="Y84" i="4"/>
  <c r="K67" i="4"/>
  <c r="P63" i="4"/>
  <c r="Y56" i="4"/>
  <c r="Y48" i="4"/>
  <c r="K71" i="4"/>
  <c r="E47" i="4"/>
  <c r="E71" i="4"/>
  <c r="N32" i="3"/>
  <c r="N21" i="1" s="1"/>
  <c r="G44" i="3"/>
  <c r="G43" i="3" s="1"/>
  <c r="G22" i="1" s="1"/>
  <c r="S22" i="3"/>
  <c r="S20" i="1" s="1"/>
  <c r="R22" i="3"/>
  <c r="R20" i="1" s="1"/>
  <c r="S44" i="3"/>
  <c r="S43" i="3" s="1"/>
  <c r="S22" i="1" s="1"/>
  <c r="Q25" i="1"/>
  <c r="Q24" i="1" s="1"/>
  <c r="Q23" i="1" s="1"/>
  <c r="Q60" i="3"/>
  <c r="Q59" i="3" s="1"/>
  <c r="C25" i="1"/>
  <c r="C24" i="1" s="1"/>
  <c r="C23" i="1" s="1"/>
  <c r="C60" i="3"/>
  <c r="C59" i="3" s="1"/>
  <c r="K25" i="1"/>
  <c r="K24" i="1" s="1"/>
  <c r="K23" i="1" s="1"/>
  <c r="K60" i="3"/>
  <c r="K59" i="3" s="1"/>
  <c r="M32" i="3"/>
  <c r="M21" i="1" s="1"/>
  <c r="G25" i="1"/>
  <c r="G24" i="1" s="1"/>
  <c r="G23" i="1" s="1"/>
  <c r="G60" i="3"/>
  <c r="G59" i="3" s="1"/>
  <c r="L32" i="3"/>
  <c r="L21" i="1" s="1"/>
  <c r="W22" i="3"/>
  <c r="W20" i="1" s="1"/>
  <c r="Q22" i="3"/>
  <c r="Q20" i="1" s="1"/>
  <c r="X37" i="3"/>
  <c r="G22" i="3"/>
  <c r="G20" i="1" s="1"/>
  <c r="I25" i="1"/>
  <c r="I24" i="1" s="1"/>
  <c r="I23" i="1" s="1"/>
  <c r="I60" i="3"/>
  <c r="I59" i="3" s="1"/>
  <c r="M25" i="1"/>
  <c r="M24" i="1" s="1"/>
  <c r="M23" i="1" s="1"/>
  <c r="M60" i="3"/>
  <c r="M59" i="3" s="1"/>
  <c r="H22" i="3"/>
  <c r="H20" i="1" s="1"/>
  <c r="P25" i="1"/>
  <c r="P24" i="1" s="1"/>
  <c r="P23" i="1" s="1"/>
  <c r="P60" i="3"/>
  <c r="P59" i="3" s="1"/>
  <c r="T25" i="1"/>
  <c r="T24" i="1" s="1"/>
  <c r="T23" i="1" s="1"/>
  <c r="T60" i="3"/>
  <c r="T59" i="3" s="1"/>
  <c r="R25" i="1"/>
  <c r="R24" i="1" s="1"/>
  <c r="R23" i="1" s="1"/>
  <c r="R60" i="3"/>
  <c r="R59" i="3" s="1"/>
  <c r="W25" i="1"/>
  <c r="W24" i="1" s="1"/>
  <c r="W23" i="1" s="1"/>
  <c r="W60" i="3"/>
  <c r="W59" i="3" s="1"/>
  <c r="T32" i="3"/>
  <c r="T21" i="1" s="1"/>
  <c r="S25" i="1"/>
  <c r="S24" i="1" s="1"/>
  <c r="S23" i="1" s="1"/>
  <c r="S60" i="3"/>
  <c r="S59" i="3" s="1"/>
  <c r="H25" i="1"/>
  <c r="H24" i="1" s="1"/>
  <c r="H23" i="1" s="1"/>
  <c r="H60" i="3"/>
  <c r="H59" i="3" s="1"/>
  <c r="L60" i="3"/>
  <c r="L59" i="3" s="1"/>
  <c r="N25" i="1"/>
  <c r="N24" i="1" s="1"/>
  <c r="N23" i="1" s="1"/>
  <c r="N60" i="3"/>
  <c r="N59" i="3" s="1"/>
  <c r="E197" i="2"/>
  <c r="D35" i="1" s="1"/>
  <c r="X27" i="3"/>
  <c r="O61" i="3"/>
  <c r="O25" i="1" s="1"/>
  <c r="P32" i="3"/>
  <c r="P21" i="1" s="1"/>
  <c r="Q32" i="3"/>
  <c r="Q21" i="1" s="1"/>
  <c r="H44" i="3"/>
  <c r="H43" i="3" s="1"/>
  <c r="H22" i="1" s="1"/>
  <c r="Q44" i="3"/>
  <c r="Q43" i="3" s="1"/>
  <c r="Q22" i="1" s="1"/>
  <c r="I32" i="3"/>
  <c r="I21" i="1" s="1"/>
  <c r="W32" i="3"/>
  <c r="W21" i="1" s="1"/>
  <c r="H32" i="3"/>
  <c r="H21" i="1" s="1"/>
  <c r="G32" i="3"/>
  <c r="G21" i="1" s="1"/>
  <c r="O23" i="3"/>
  <c r="X25" i="3"/>
  <c r="O49" i="3"/>
  <c r="X94" i="3"/>
  <c r="O78" i="3"/>
  <c r="X78" i="3" s="1"/>
  <c r="X79" i="3"/>
  <c r="X56" i="3"/>
  <c r="O75" i="3"/>
  <c r="X76" i="3"/>
  <c r="X57" i="3"/>
  <c r="J79" i="3"/>
  <c r="V80" i="3"/>
  <c r="X40" i="3"/>
  <c r="X33" i="3"/>
  <c r="O32" i="3"/>
  <c r="O21" i="1" s="1"/>
  <c r="R32" i="3"/>
  <c r="R21" i="1" s="1"/>
  <c r="O45" i="3"/>
  <c r="X45" i="3" s="1"/>
  <c r="X46" i="3"/>
  <c r="X35" i="3"/>
  <c r="O82" i="3"/>
  <c r="X83" i="3"/>
  <c r="P44" i="3"/>
  <c r="P43" i="3" s="1"/>
  <c r="P22" i="1" s="1"/>
  <c r="N44" i="3"/>
  <c r="N43" i="3" s="1"/>
  <c r="N22" i="1" s="1"/>
  <c r="R44" i="3"/>
  <c r="R43" i="3" s="1"/>
  <c r="R22" i="1" s="1"/>
  <c r="I44" i="3"/>
  <c r="I43" i="3" s="1"/>
  <c r="I22" i="1" s="1"/>
  <c r="D33" i="3"/>
  <c r="D32" i="3" s="1"/>
  <c r="D21" i="1" s="1"/>
  <c r="M44" i="3"/>
  <c r="M43" i="3" s="1"/>
  <c r="M22" i="1" s="1"/>
  <c r="L25" i="1"/>
  <c r="L24" i="1" s="1"/>
  <c r="L23" i="1" s="1"/>
  <c r="F469" i="4"/>
  <c r="P454" i="4"/>
  <c r="U451" i="4"/>
  <c r="U824" i="4" s="1"/>
  <c r="U121" i="2" s="1"/>
  <c r="G439" i="4"/>
  <c r="G812" i="4" s="1"/>
  <c r="G109" i="2" s="1"/>
  <c r="U47" i="3"/>
  <c r="K164" i="4"/>
  <c r="E164" i="4"/>
  <c r="E463" i="4"/>
  <c r="E836" i="4" s="1"/>
  <c r="E133" i="2" s="1"/>
  <c r="V50" i="4"/>
  <c r="V735" i="4" s="1"/>
  <c r="V48" i="2" s="1"/>
  <c r="Y455" i="4"/>
  <c r="P155" i="4"/>
  <c r="P181" i="4"/>
  <c r="K161" i="4"/>
  <c r="U117" i="4"/>
  <c r="K323" i="4"/>
  <c r="V323" i="4" s="1"/>
  <c r="P114" i="4"/>
  <c r="P120" i="4"/>
  <c r="P111" i="4"/>
  <c r="F464" i="4"/>
  <c r="F837" i="4" s="1"/>
  <c r="F134" i="2" s="1"/>
  <c r="V159" i="4"/>
  <c r="U108" i="4"/>
  <c r="P98" i="4"/>
  <c r="P93" i="4" s="1"/>
  <c r="P448" i="4"/>
  <c r="P821" i="4" s="1"/>
  <c r="P118" i="2" s="1"/>
  <c r="P436" i="4"/>
  <c r="P809" i="4" s="1"/>
  <c r="P106" i="2" s="1"/>
  <c r="G430" i="4"/>
  <c r="G433" i="4"/>
  <c r="V64" i="4"/>
  <c r="V37" i="4"/>
  <c r="V722" i="4" s="1"/>
  <c r="V35" i="2" s="1"/>
  <c r="K120" i="4"/>
  <c r="W120" i="4" s="1"/>
  <c r="E120" i="4"/>
  <c r="W447" i="4"/>
  <c r="V447" i="4"/>
  <c r="V820" i="4" s="1"/>
  <c r="V117" i="2" s="1"/>
  <c r="F124" i="4"/>
  <c r="V124" i="4" s="1"/>
  <c r="H494" i="4"/>
  <c r="E495" i="4"/>
  <c r="U469" i="4"/>
  <c r="U842" i="4" s="1"/>
  <c r="U139" i="2" s="1"/>
  <c r="K343" i="4"/>
  <c r="V343" i="4" s="1"/>
  <c r="K327" i="4"/>
  <c r="V327" i="4" s="1"/>
  <c r="K216" i="4"/>
  <c r="P164" i="4"/>
  <c r="K470" i="4"/>
  <c r="K843" i="4" s="1"/>
  <c r="K140" i="2" s="1"/>
  <c r="U442" i="4"/>
  <c r="U815" i="4" s="1"/>
  <c r="U112" i="2" s="1"/>
  <c r="Y440" i="4"/>
  <c r="K467" i="4"/>
  <c r="K840" i="4" s="1"/>
  <c r="K137" i="2" s="1"/>
  <c r="E466" i="4"/>
  <c r="E839" i="4" s="1"/>
  <c r="E136" i="2" s="1"/>
  <c r="K446" i="4"/>
  <c r="K819" i="4" s="1"/>
  <c r="K116" i="2" s="1"/>
  <c r="G317" i="4"/>
  <c r="K317" i="4" s="1"/>
  <c r="F317" i="4"/>
  <c r="K299" i="4"/>
  <c r="V299" i="4" s="1"/>
  <c r="U557" i="4"/>
  <c r="W528" i="4"/>
  <c r="W510" i="4"/>
  <c r="E460" i="4"/>
  <c r="E833" i="4" s="1"/>
  <c r="E130" i="2" s="1"/>
  <c r="E454" i="4"/>
  <c r="E827" i="4" s="1"/>
  <c r="E124" i="2" s="1"/>
  <c r="E448" i="4"/>
  <c r="E821" i="4" s="1"/>
  <c r="E118" i="2" s="1"/>
  <c r="E442" i="4"/>
  <c r="E815" i="4" s="1"/>
  <c r="E112" i="2" s="1"/>
  <c r="E436" i="4"/>
  <c r="E809" i="4" s="1"/>
  <c r="E106" i="2" s="1"/>
  <c r="U457" i="4"/>
  <c r="U830" i="4" s="1"/>
  <c r="U127" i="2" s="1"/>
  <c r="P424" i="4"/>
  <c r="P797" i="4" s="1"/>
  <c r="P94" i="2" s="1"/>
  <c r="K424" i="4"/>
  <c r="K797" i="4" s="1"/>
  <c r="K94" i="2" s="1"/>
  <c r="U439" i="4"/>
  <c r="U812" i="4" s="1"/>
  <c r="U109" i="2" s="1"/>
  <c r="Q106" i="4"/>
  <c r="U106" i="4" s="1"/>
  <c r="M134" i="4"/>
  <c r="W90" i="3"/>
  <c r="Q134" i="4"/>
  <c r="Q133" i="4" s="1"/>
  <c r="W487" i="4"/>
  <c r="V487" i="4"/>
  <c r="U68" i="3" s="1"/>
  <c r="U67" i="3" s="1"/>
  <c r="U56" i="3"/>
  <c r="V48" i="4"/>
  <c r="U84" i="3"/>
  <c r="U83" i="3" s="1"/>
  <c r="U82" i="3" s="1"/>
  <c r="U81" i="3" s="1"/>
  <c r="V57" i="4"/>
  <c r="V742" i="4" s="1"/>
  <c r="V55" i="2" s="1"/>
  <c r="V56" i="4"/>
  <c r="Y335" i="4"/>
  <c r="E670" i="4"/>
  <c r="G670" i="4" s="1"/>
  <c r="F440" i="4"/>
  <c r="F813" i="4" s="1"/>
  <c r="F110" i="2" s="1"/>
  <c r="V29" i="4"/>
  <c r="V714" i="4" s="1"/>
  <c r="V27" i="2" s="1"/>
  <c r="Y548" i="4"/>
  <c r="Y509" i="4"/>
  <c r="U466" i="4"/>
  <c r="U839" i="4" s="1"/>
  <c r="U136" i="2" s="1"/>
  <c r="G457" i="4"/>
  <c r="K452" i="4"/>
  <c r="K825" i="4" s="1"/>
  <c r="K122" i="2" s="1"/>
  <c r="K434" i="4"/>
  <c r="K807" i="4" s="1"/>
  <c r="K104" i="2" s="1"/>
  <c r="K346" i="4"/>
  <c r="V346" i="4" s="1"/>
  <c r="G304" i="4"/>
  <c r="F304" i="4"/>
  <c r="Y170" i="4"/>
  <c r="F428" i="4"/>
  <c r="F801" i="4" s="1"/>
  <c r="F98" i="2" s="1"/>
  <c r="M481" i="4"/>
  <c r="K464" i="4"/>
  <c r="K837" i="4" s="1"/>
  <c r="K134" i="2" s="1"/>
  <c r="Y458" i="4"/>
  <c r="Y443" i="4"/>
  <c r="U436" i="4"/>
  <c r="U809" i="4" s="1"/>
  <c r="U106" i="2" s="1"/>
  <c r="Y304" i="4"/>
  <c r="Q199" i="4"/>
  <c r="D199" i="4"/>
  <c r="K178" i="4"/>
  <c r="E178" i="4"/>
  <c r="F178" i="4" s="1"/>
  <c r="U155" i="4"/>
  <c r="K156" i="4"/>
  <c r="T501" i="4"/>
  <c r="T500" i="4" s="1"/>
  <c r="Y475" i="4"/>
  <c r="U463" i="4"/>
  <c r="U836" i="4" s="1"/>
  <c r="U133" i="2" s="1"/>
  <c r="K463" i="4"/>
  <c r="K836" i="4" s="1"/>
  <c r="K133" i="2" s="1"/>
  <c r="K324" i="4"/>
  <c r="V324" i="4" s="1"/>
  <c r="Y301" i="4"/>
  <c r="U181" i="4"/>
  <c r="K167" i="4"/>
  <c r="E167" i="4"/>
  <c r="F167" i="4" s="1"/>
  <c r="E161" i="4"/>
  <c r="F425" i="4"/>
  <c r="F798" i="4" s="1"/>
  <c r="F95" i="2" s="1"/>
  <c r="Y562" i="4"/>
  <c r="Y539" i="4"/>
  <c r="Y521" i="4"/>
  <c r="Y498" i="4"/>
  <c r="K451" i="4"/>
  <c r="K824" i="4" s="1"/>
  <c r="K121" i="2" s="1"/>
  <c r="K437" i="4"/>
  <c r="K810" i="4" s="1"/>
  <c r="K107" i="2" s="1"/>
  <c r="K431" i="4"/>
  <c r="K804" i="4" s="1"/>
  <c r="K101" i="2" s="1"/>
  <c r="Y428" i="4"/>
  <c r="K425" i="4"/>
  <c r="K798" i="4" s="1"/>
  <c r="K95" i="2" s="1"/>
  <c r="G339" i="4"/>
  <c r="K339" i="4" s="1"/>
  <c r="F339" i="4"/>
  <c r="Y323" i="4"/>
  <c r="Y318" i="4"/>
  <c r="Y185" i="4"/>
  <c r="Y171" i="4"/>
  <c r="Y167" i="4"/>
  <c r="Y153" i="4"/>
  <c r="R107" i="4"/>
  <c r="U111" i="4"/>
  <c r="U136" i="4"/>
  <c r="P117" i="4"/>
  <c r="U114" i="4"/>
  <c r="V115" i="4"/>
  <c r="K152" i="4"/>
  <c r="E152" i="4"/>
  <c r="F152" i="4" s="1"/>
  <c r="U142" i="4"/>
  <c r="U98" i="4"/>
  <c r="U93" i="4" s="1"/>
  <c r="P123" i="4"/>
  <c r="U120" i="4"/>
  <c r="E108" i="4"/>
  <c r="K108" i="4"/>
  <c r="P469" i="4"/>
  <c r="P842" i="4" s="1"/>
  <c r="P139" i="2" s="1"/>
  <c r="E145" i="4"/>
  <c r="O134" i="4"/>
  <c r="O133" i="4" s="1"/>
  <c r="O132" i="4" s="1"/>
  <c r="O21" i="4" s="1"/>
  <c r="O20" i="4" s="1"/>
  <c r="Y109" i="4"/>
  <c r="D107" i="4"/>
  <c r="D106" i="4" s="1"/>
  <c r="D105" i="4" s="1"/>
  <c r="C31" i="3" s="1"/>
  <c r="C91" i="3" s="1"/>
  <c r="P445" i="4"/>
  <c r="P818" i="4" s="1"/>
  <c r="P115" i="2" s="1"/>
  <c r="V73" i="4"/>
  <c r="V758" i="4" s="1"/>
  <c r="V71" i="2" s="1"/>
  <c r="P433" i="4"/>
  <c r="P806" i="4" s="1"/>
  <c r="P103" i="2" s="1"/>
  <c r="G301" i="4"/>
  <c r="F301" i="4"/>
  <c r="K184" i="4"/>
  <c r="E184" i="4"/>
  <c r="Y533" i="4"/>
  <c r="H501" i="4"/>
  <c r="E502" i="4"/>
  <c r="K461" i="4"/>
  <c r="K834" i="4" s="1"/>
  <c r="K131" i="2" s="1"/>
  <c r="W605" i="4"/>
  <c r="W581" i="4"/>
  <c r="G474" i="4"/>
  <c r="K474" i="4" s="1"/>
  <c r="F474" i="4"/>
  <c r="W534" i="4"/>
  <c r="G460" i="4"/>
  <c r="G454" i="4"/>
  <c r="G448" i="4"/>
  <c r="G821" i="4" s="1"/>
  <c r="G118" i="2" s="1"/>
  <c r="G442" i="4"/>
  <c r="G436" i="4"/>
  <c r="E430" i="4"/>
  <c r="E803" i="4" s="1"/>
  <c r="E100" i="2" s="1"/>
  <c r="P439" i="4"/>
  <c r="P812" i="4" s="1"/>
  <c r="P109" i="2" s="1"/>
  <c r="E427" i="4"/>
  <c r="E800" i="4" s="1"/>
  <c r="E97" i="2" s="1"/>
  <c r="K136" i="4"/>
  <c r="E136" i="4"/>
  <c r="P427" i="4"/>
  <c r="P800" i="4" s="1"/>
  <c r="P97" i="2" s="1"/>
  <c r="S134" i="4"/>
  <c r="S133" i="4" s="1"/>
  <c r="S132" i="4" s="1"/>
  <c r="S21" i="4" s="1"/>
  <c r="S20" i="4" s="1"/>
  <c r="M107" i="4"/>
  <c r="M106" i="4" s="1"/>
  <c r="M105" i="4" s="1"/>
  <c r="L31" i="3" s="1"/>
  <c r="L91" i="3" s="1"/>
  <c r="R90" i="3"/>
  <c r="L92" i="4"/>
  <c r="L91" i="4" s="1"/>
  <c r="E84" i="3"/>
  <c r="E83" i="3" s="1"/>
  <c r="E82" i="3" s="1"/>
  <c r="E81" i="3" s="1"/>
  <c r="W293" i="4"/>
  <c r="V293" i="4"/>
  <c r="V776" i="4" s="1"/>
  <c r="V89" i="2" s="1"/>
  <c r="V32" i="4"/>
  <c r="V717" i="4" s="1"/>
  <c r="V30" i="2" s="1"/>
  <c r="V41" i="4"/>
  <c r="V726" i="4" s="1"/>
  <c r="V39" i="2" s="1"/>
  <c r="V40" i="4"/>
  <c r="Y191" i="4"/>
  <c r="Y190" i="4" s="1"/>
  <c r="Y189" i="4" s="1"/>
  <c r="V168" i="4"/>
  <c r="F434" i="4"/>
  <c r="F807" i="4" s="1"/>
  <c r="F104" i="2" s="1"/>
  <c r="V66" i="4"/>
  <c r="V751" i="4" s="1"/>
  <c r="V64" i="2" s="1"/>
  <c r="Y530" i="4"/>
  <c r="M473" i="4"/>
  <c r="P474" i="4"/>
  <c r="Y474" i="4" s="1"/>
  <c r="P466" i="4"/>
  <c r="P839" i="4" s="1"/>
  <c r="P136" i="2" s="1"/>
  <c r="Y449" i="4"/>
  <c r="G445" i="4"/>
  <c r="G818" i="4" s="1"/>
  <c r="G115" i="2" s="1"/>
  <c r="G345" i="4"/>
  <c r="F345" i="4"/>
  <c r="Y330" i="4"/>
  <c r="Y305" i="4"/>
  <c r="Y162" i="4"/>
  <c r="E155" i="4"/>
  <c r="Y137" i="4"/>
  <c r="Y112" i="4"/>
  <c r="E98" i="4"/>
  <c r="E93" i="4" s="1"/>
  <c r="E451" i="4"/>
  <c r="E824" i="4" s="1"/>
  <c r="E121" i="2" s="1"/>
  <c r="E439" i="4"/>
  <c r="E812" i="4" s="1"/>
  <c r="E109" i="2" s="1"/>
  <c r="F156" i="4"/>
  <c r="Y551" i="4"/>
  <c r="W551" i="4"/>
  <c r="Y524" i="4"/>
  <c r="K455" i="4"/>
  <c r="K828" i="4" s="1"/>
  <c r="K125" i="2" s="1"/>
  <c r="Y343" i="4"/>
  <c r="G342" i="4"/>
  <c r="F342" i="4"/>
  <c r="Y327" i="4"/>
  <c r="G326" i="4"/>
  <c r="F326" i="4"/>
  <c r="Y308" i="4"/>
  <c r="Y216" i="4"/>
  <c r="K181" i="4"/>
  <c r="E181" i="4"/>
  <c r="Y165" i="4"/>
  <c r="P161" i="4"/>
  <c r="Y159" i="4"/>
  <c r="Y156" i="4"/>
  <c r="F671" i="4"/>
  <c r="F470" i="4"/>
  <c r="F843" i="4" s="1"/>
  <c r="F140" i="2" s="1"/>
  <c r="Y569" i="4"/>
  <c r="Y470" i="4"/>
  <c r="U448" i="4"/>
  <c r="U821" i="4" s="1"/>
  <c r="U118" i="2" s="1"/>
  <c r="K440" i="4"/>
  <c r="K813" i="4" s="1"/>
  <c r="K110" i="2" s="1"/>
  <c r="K427" i="4"/>
  <c r="K800" i="4" s="1"/>
  <c r="K97" i="2" s="1"/>
  <c r="K302" i="4"/>
  <c r="V302" i="4" s="1"/>
  <c r="H188" i="4"/>
  <c r="Y182" i="4"/>
  <c r="F446" i="4"/>
  <c r="F819" i="4" s="1"/>
  <c r="F116" i="2" s="1"/>
  <c r="V321" i="4"/>
  <c r="Y590" i="4"/>
  <c r="M557" i="4"/>
  <c r="P561" i="4"/>
  <c r="Y518" i="4"/>
  <c r="M496" i="4"/>
  <c r="P497" i="4"/>
  <c r="Y476" i="4"/>
  <c r="Y467" i="4"/>
  <c r="Y461" i="4"/>
  <c r="Y446" i="4"/>
  <c r="E445" i="4"/>
  <c r="E818" i="4" s="1"/>
  <c r="E115" i="2" s="1"/>
  <c r="Y320" i="4"/>
  <c r="Y317" i="4"/>
  <c r="G298" i="4"/>
  <c r="F298" i="4"/>
  <c r="Y184" i="4"/>
  <c r="U161" i="4"/>
  <c r="Y152" i="4"/>
  <c r="K117" i="4"/>
  <c r="V117" i="4" s="1"/>
  <c r="T107" i="4"/>
  <c r="V143" i="4"/>
  <c r="P129" i="4"/>
  <c r="Y129" i="4" s="1"/>
  <c r="Y115" i="4"/>
  <c r="F458" i="4"/>
  <c r="F831" i="4" s="1"/>
  <c r="F128" i="2" s="1"/>
  <c r="V146" i="4"/>
  <c r="P142" i="4"/>
  <c r="U139" i="4"/>
  <c r="Y121" i="4"/>
  <c r="V99" i="4"/>
  <c r="U164" i="4"/>
  <c r="Y99" i="4"/>
  <c r="P460" i="4"/>
  <c r="P442" i="4"/>
  <c r="P815" i="4" s="1"/>
  <c r="P112" i="2" s="1"/>
  <c r="P430" i="4"/>
  <c r="P803" i="4" s="1"/>
  <c r="P100" i="2" s="1"/>
  <c r="U445" i="4"/>
  <c r="U818" i="4" s="1"/>
  <c r="U115" i="2" s="1"/>
  <c r="W435" i="4"/>
  <c r="V435" i="4"/>
  <c r="V808" i="4" s="1"/>
  <c r="V105" i="2" s="1"/>
  <c r="U460" i="4"/>
  <c r="U833" i="4" s="1"/>
  <c r="U130" i="2" s="1"/>
  <c r="K449" i="4"/>
  <c r="K822" i="4" s="1"/>
  <c r="K119" i="2" s="1"/>
  <c r="U424" i="4"/>
  <c r="U797" i="4" s="1"/>
  <c r="U94" i="2" s="1"/>
  <c r="G329" i="4"/>
  <c r="F329" i="4"/>
  <c r="P136" i="4"/>
  <c r="K126" i="4"/>
  <c r="W126" i="4" s="1"/>
  <c r="E126" i="4"/>
  <c r="F126" i="4" s="1"/>
  <c r="W522" i="4"/>
  <c r="P489" i="4"/>
  <c r="Y489" i="4" s="1"/>
  <c r="E424" i="4"/>
  <c r="E797" i="4" s="1"/>
  <c r="E94" i="2" s="1"/>
  <c r="U427" i="4"/>
  <c r="U800" i="4" s="1"/>
  <c r="U97" i="2" s="1"/>
  <c r="W130" i="4"/>
  <c r="D134" i="4"/>
  <c r="G134" i="4" s="1"/>
  <c r="K139" i="4"/>
  <c r="E139" i="4"/>
  <c r="I423" i="4"/>
  <c r="I422" i="4" s="1"/>
  <c r="I421" i="4" s="1"/>
  <c r="I420" i="4" s="1"/>
  <c r="I419" i="4" s="1"/>
  <c r="I418" i="4" s="1"/>
  <c r="H107" i="4"/>
  <c r="E72" i="3"/>
  <c r="E71" i="3" s="1"/>
  <c r="V499" i="4"/>
  <c r="U72" i="3" s="1"/>
  <c r="U71" i="3" s="1"/>
  <c r="V471" i="4"/>
  <c r="V844" i="4" s="1"/>
  <c r="V141" i="2" s="1"/>
  <c r="V459" i="4"/>
  <c r="V832" i="4" s="1"/>
  <c r="V129" i="2" s="1"/>
  <c r="V31" i="4"/>
  <c r="V80" i="4"/>
  <c r="V89" i="4"/>
  <c r="V775" i="4" s="1"/>
  <c r="V88" i="2" s="1"/>
  <c r="V88" i="4"/>
  <c r="L671" i="4"/>
  <c r="P672" i="4"/>
  <c r="F305" i="4"/>
  <c r="V45" i="4"/>
  <c r="V730" i="4" s="1"/>
  <c r="V43" i="2" s="1"/>
  <c r="Y591" i="4"/>
  <c r="Y545" i="4"/>
  <c r="Y540" i="4"/>
  <c r="Y515" i="4"/>
  <c r="G466" i="4"/>
  <c r="G839" i="4" s="1"/>
  <c r="G136" i="2" s="1"/>
  <c r="Y452" i="4"/>
  <c r="Y434" i="4"/>
  <c r="K330" i="4"/>
  <c r="V330" i="4" s="1"/>
  <c r="K305" i="4"/>
  <c r="U145" i="4"/>
  <c r="Y124" i="4"/>
  <c r="Y118" i="4"/>
  <c r="E114" i="4"/>
  <c r="K114" i="4"/>
  <c r="W608" i="4"/>
  <c r="V179" i="4"/>
  <c r="V58" i="4"/>
  <c r="V743" i="4" s="1"/>
  <c r="V56" i="2" s="1"/>
  <c r="Y464" i="4"/>
  <c r="Y837" i="4" s="1"/>
  <c r="Y134" i="2" s="1"/>
  <c r="K458" i="4"/>
  <c r="K831" i="4" s="1"/>
  <c r="K128" i="2" s="1"/>
  <c r="K443" i="4"/>
  <c r="K816" i="4" s="1"/>
  <c r="K113" i="2" s="1"/>
  <c r="Y342" i="4"/>
  <c r="Y326" i="4"/>
  <c r="K308" i="4"/>
  <c r="V308" i="4" s="1"/>
  <c r="L199" i="4"/>
  <c r="K170" i="4"/>
  <c r="W170" i="4" s="1"/>
  <c r="E170" i="4"/>
  <c r="F170" i="4" s="1"/>
  <c r="G155" i="4"/>
  <c r="Y146" i="4"/>
  <c r="V162" i="4"/>
  <c r="M568" i="4"/>
  <c r="K469" i="4"/>
  <c r="K842" i="4" s="1"/>
  <c r="K139" i="2" s="1"/>
  <c r="P463" i="4"/>
  <c r="P836" i="4" s="1"/>
  <c r="P133" i="2" s="1"/>
  <c r="U430" i="4"/>
  <c r="U803" i="4" s="1"/>
  <c r="U100" i="2" s="1"/>
  <c r="E433" i="4"/>
  <c r="E806" i="4" s="1"/>
  <c r="E103" i="2" s="1"/>
  <c r="U36" i="3"/>
  <c r="U33" i="3" s="1"/>
  <c r="V38" i="4"/>
  <c r="V723" i="4" s="1"/>
  <c r="V36" i="2" s="1"/>
  <c r="Y588" i="4"/>
  <c r="Y525" i="4"/>
  <c r="Y437" i="4"/>
  <c r="Y431" i="4"/>
  <c r="K428" i="4"/>
  <c r="K801" i="4" s="1"/>
  <c r="K98" i="2" s="1"/>
  <c r="Y425" i="4"/>
  <c r="K332" i="4"/>
  <c r="V332" i="4" s="1"/>
  <c r="Y298" i="4"/>
  <c r="K307" i="4"/>
  <c r="K142" i="4"/>
  <c r="E142" i="4"/>
  <c r="U454" i="4"/>
  <c r="U827" i="4" s="1"/>
  <c r="U124" i="2" s="1"/>
  <c r="V153" i="4"/>
  <c r="P145" i="4"/>
  <c r="Y143" i="4"/>
  <c r="Y140" i="4"/>
  <c r="V165" i="4"/>
  <c r="F120" i="4"/>
  <c r="N107" i="4"/>
  <c r="N106" i="4" s="1"/>
  <c r="N105" i="4" s="1"/>
  <c r="M31" i="3" s="1"/>
  <c r="M91" i="3" s="1"/>
  <c r="T134" i="4"/>
  <c r="T133" i="4" s="1"/>
  <c r="T132" i="4" s="1"/>
  <c r="T21" i="4" s="1"/>
  <c r="T20" i="4" s="1"/>
  <c r="L107" i="4"/>
  <c r="P108" i="4"/>
  <c r="C32" i="3"/>
  <c r="I90" i="3"/>
  <c r="L44" i="3"/>
  <c r="L43" i="3" s="1"/>
  <c r="L22" i="1" s="1"/>
  <c r="K33" i="1"/>
  <c r="P195" i="2"/>
  <c r="P32" i="1"/>
  <c r="U194" i="2"/>
  <c r="K35" i="1"/>
  <c r="P197" i="2"/>
  <c r="U197" i="2"/>
  <c r="T35" i="1" s="1"/>
  <c r="K32" i="1"/>
  <c r="P194" i="2"/>
  <c r="C32" i="1"/>
  <c r="C35" i="1"/>
  <c r="C33" i="1"/>
  <c r="U195" i="2"/>
  <c r="T33" i="1" s="1"/>
  <c r="P33" i="1"/>
  <c r="U30" i="4"/>
  <c r="P35" i="1"/>
  <c r="Y31" i="4"/>
  <c r="Q671" i="4"/>
  <c r="U672" i="4"/>
  <c r="Y26" i="4"/>
  <c r="Y414" i="4"/>
  <c r="Y346" i="4"/>
  <c r="P345" i="4"/>
  <c r="D193" i="2"/>
  <c r="X193" i="2"/>
  <c r="S31" i="1"/>
  <c r="L193" i="2"/>
  <c r="P689" i="4"/>
  <c r="H90" i="3"/>
  <c r="U689" i="4"/>
  <c r="M351" i="4"/>
  <c r="O92" i="3"/>
  <c r="M296" i="4"/>
  <c r="R227" i="4"/>
  <c r="P229" i="4"/>
  <c r="R134" i="4"/>
  <c r="D54" i="3"/>
  <c r="D53" i="3" s="1"/>
  <c r="W219" i="4"/>
  <c r="V42" i="3" s="1"/>
  <c r="D73" i="3"/>
  <c r="D27" i="1" s="1"/>
  <c r="D66" i="3"/>
  <c r="D26" i="1" s="1"/>
  <c r="E56" i="3"/>
  <c r="D23" i="3"/>
  <c r="W586" i="4"/>
  <c r="E195" i="2"/>
  <c r="D33" i="1" s="1"/>
  <c r="E63" i="3"/>
  <c r="E62" i="3" s="1"/>
  <c r="W387" i="4"/>
  <c r="W375" i="4"/>
  <c r="E48" i="3"/>
  <c r="F84" i="3"/>
  <c r="F83" i="3" s="1"/>
  <c r="F82" i="3" s="1"/>
  <c r="F81" i="3" s="1"/>
  <c r="W379" i="4"/>
  <c r="W550" i="4"/>
  <c r="W237" i="4"/>
  <c r="W151" i="4"/>
  <c r="W146" i="4"/>
  <c r="D568" i="4"/>
  <c r="W547" i="4"/>
  <c r="W526" i="4"/>
  <c r="E68" i="3"/>
  <c r="E67" i="3" s="1"/>
  <c r="Q423" i="4"/>
  <c r="W376" i="4"/>
  <c r="W359" i="4"/>
  <c r="W347" i="4"/>
  <c r="W306" i="4"/>
  <c r="W372" i="4"/>
  <c r="J423" i="4"/>
  <c r="J422" i="4" s="1"/>
  <c r="J421" i="4" s="1"/>
  <c r="J420" i="4" s="1"/>
  <c r="J419" i="4" s="1"/>
  <c r="J418" i="4" s="1"/>
  <c r="Q228" i="4"/>
  <c r="U228" i="4" s="1"/>
  <c r="W384" i="4"/>
  <c r="F36" i="3"/>
  <c r="F94" i="3" s="1"/>
  <c r="W315" i="4"/>
  <c r="W141" i="4"/>
  <c r="W28" i="4"/>
  <c r="N32" i="1"/>
  <c r="N31" i="1" s="1"/>
  <c r="O193" i="2"/>
  <c r="E57" i="3"/>
  <c r="W169" i="4"/>
  <c r="N193" i="2"/>
  <c r="M32" i="1"/>
  <c r="M31" i="1" s="1"/>
  <c r="H193" i="2"/>
  <c r="E65" i="3"/>
  <c r="E64" i="3" s="1"/>
  <c r="W606" i="4"/>
  <c r="W573" i="4"/>
  <c r="W514" i="4"/>
  <c r="W612" i="4"/>
  <c r="W507" i="4"/>
  <c r="W588" i="4"/>
  <c r="L423" i="4"/>
  <c r="D423" i="4"/>
  <c r="E52" i="3"/>
  <c r="S423" i="4"/>
  <c r="S422" i="4" s="1"/>
  <c r="S421" i="4" s="1"/>
  <c r="S420" i="4" s="1"/>
  <c r="Q105" i="4"/>
  <c r="W584" i="4"/>
  <c r="W572" i="4"/>
  <c r="E77" i="3"/>
  <c r="E76" i="3" s="1"/>
  <c r="E75" i="3" s="1"/>
  <c r="E74" i="3" s="1"/>
  <c r="W543" i="4"/>
  <c r="W603" i="4"/>
  <c r="W593" i="4"/>
  <c r="L505" i="4"/>
  <c r="W417" i="4"/>
  <c r="W413" i="4"/>
  <c r="W392" i="4"/>
  <c r="F56" i="3"/>
  <c r="W333" i="4"/>
  <c r="W320" i="4"/>
  <c r="W356" i="4"/>
  <c r="F28" i="3"/>
  <c r="I225" i="4"/>
  <c r="I224" i="4" s="1"/>
  <c r="W171" i="4"/>
  <c r="E35" i="3"/>
  <c r="W32" i="4"/>
  <c r="R193" i="2"/>
  <c r="Q32" i="1"/>
  <c r="Q31" i="1" s="1"/>
  <c r="T92" i="3"/>
  <c r="L297" i="4"/>
  <c r="L296" i="4" s="1"/>
  <c r="W233" i="4"/>
  <c r="Q90" i="3"/>
  <c r="I134" i="4"/>
  <c r="I133" i="4" s="1"/>
  <c r="I132" i="4" s="1"/>
  <c r="I21" i="4" s="1"/>
  <c r="I20" i="4" s="1"/>
  <c r="W89" i="4"/>
  <c r="W775" i="4" s="1"/>
  <c r="W88" i="2" s="1"/>
  <c r="J134" i="4"/>
  <c r="J133" i="4" s="1"/>
  <c r="J132" i="4" s="1"/>
  <c r="J21" i="4" s="1"/>
  <c r="J20" i="4" s="1"/>
  <c r="L31" i="1"/>
  <c r="C43" i="3"/>
  <c r="T193" i="2"/>
  <c r="H31" i="1"/>
  <c r="W537" i="4"/>
  <c r="W525" i="4"/>
  <c r="D557" i="4"/>
  <c r="W574" i="4"/>
  <c r="X107" i="4"/>
  <c r="W82" i="4"/>
  <c r="W591" i="4"/>
  <c r="L556" i="4"/>
  <c r="L568" i="4"/>
  <c r="L480" i="4"/>
  <c r="W475" i="4"/>
  <c r="W518" i="4"/>
  <c r="W515" i="4"/>
  <c r="D480" i="4"/>
  <c r="W579" i="4"/>
  <c r="Q556" i="4"/>
  <c r="U556" i="4" s="1"/>
  <c r="W611" i="4"/>
  <c r="W600" i="4"/>
  <c r="W582" i="4"/>
  <c r="W549" i="4"/>
  <c r="W538" i="4"/>
  <c r="W483" i="4"/>
  <c r="W597" i="4"/>
  <c r="D473" i="4"/>
  <c r="L488" i="4"/>
  <c r="P488" i="4" s="1"/>
  <c r="Y488" i="4" s="1"/>
  <c r="W506" i="4"/>
  <c r="Q495" i="4"/>
  <c r="U495" i="4" s="1"/>
  <c r="L472" i="4"/>
  <c r="T423" i="4"/>
  <c r="T422" i="4" s="1"/>
  <c r="T421" i="4" s="1"/>
  <c r="T420" i="4" s="1"/>
  <c r="H423" i="4"/>
  <c r="W406" i="4"/>
  <c r="W396" i="4"/>
  <c r="W380" i="4"/>
  <c r="W331" i="4"/>
  <c r="E34" i="3"/>
  <c r="W158" i="4"/>
  <c r="W409" i="4"/>
  <c r="W388" i="4"/>
  <c r="W321" i="4"/>
  <c r="W112" i="4"/>
  <c r="O423" i="4"/>
  <c r="O422" i="4" s="1"/>
  <c r="O421" i="4" s="1"/>
  <c r="O420" i="4" s="1"/>
  <c r="O419" i="4" s="1"/>
  <c r="O418" i="4" s="1"/>
  <c r="N423" i="4"/>
  <c r="N422" i="4" s="1"/>
  <c r="N421" i="4" s="1"/>
  <c r="N420" i="4" s="1"/>
  <c r="W319" i="4"/>
  <c r="W186" i="4"/>
  <c r="W157" i="4"/>
  <c r="E689" i="4"/>
  <c r="X423" i="4"/>
  <c r="W100" i="4"/>
  <c r="W97" i="4"/>
  <c r="W432" i="4"/>
  <c r="W78" i="4"/>
  <c r="W49" i="4"/>
  <c r="T23" i="3"/>
  <c r="W37" i="4"/>
  <c r="S90" i="3"/>
  <c r="J26" i="3"/>
  <c r="V26" i="3" s="1"/>
  <c r="W38" i="4"/>
  <c r="W723" i="4" s="1"/>
  <c r="W36" i="2" s="1"/>
  <c r="M193" i="2"/>
  <c r="Q193" i="2"/>
  <c r="I193" i="2"/>
  <c r="W548" i="4"/>
  <c r="W509" i="4"/>
  <c r="Q505" i="4"/>
  <c r="U505" i="4" s="1"/>
  <c r="W585" i="4"/>
  <c r="D505" i="4"/>
  <c r="W493" i="4"/>
  <c r="J70" i="3"/>
  <c r="M423" i="4"/>
  <c r="M422" i="4" s="1"/>
  <c r="M421" i="4" s="1"/>
  <c r="R423" i="4"/>
  <c r="R422" i="4" s="1"/>
  <c r="R421" i="4" s="1"/>
  <c r="R420" i="4" s="1"/>
  <c r="T51" i="3"/>
  <c r="W441" i="4"/>
  <c r="W426" i="4"/>
  <c r="W363" i="4"/>
  <c r="E51" i="3"/>
  <c r="E47" i="3"/>
  <c r="L228" i="4"/>
  <c r="W143" i="4"/>
  <c r="E194" i="2"/>
  <c r="F194" i="2" s="1"/>
  <c r="R32" i="1"/>
  <c r="R31" i="1" s="1"/>
  <c r="S193" i="2"/>
  <c r="W33" i="4"/>
  <c r="E25" i="3"/>
  <c r="J193" i="2"/>
  <c r="I32" i="1"/>
  <c r="I31" i="1" s="1"/>
  <c r="W400" i="4"/>
  <c r="W45" i="4"/>
  <c r="G31" i="1"/>
  <c r="W31" i="1"/>
  <c r="P505" i="4" l="1"/>
  <c r="E760" i="4"/>
  <c r="E73" i="2" s="1"/>
  <c r="W527" i="4"/>
  <c r="W314" i="4"/>
  <c r="O224" i="4"/>
  <c r="Y804" i="4"/>
  <c r="Y101" i="2" s="1"/>
  <c r="W542" i="4"/>
  <c r="F448" i="4"/>
  <c r="F821" i="4" s="1"/>
  <c r="F118" i="2" s="1"/>
  <c r="Y801" i="4"/>
  <c r="Y98" i="2" s="1"/>
  <c r="F353" i="4"/>
  <c r="Y810" i="4"/>
  <c r="Y107" i="2" s="1"/>
  <c r="W805" i="4"/>
  <c r="W102" i="2" s="1"/>
  <c r="W599" i="4"/>
  <c r="W346" i="4"/>
  <c r="W145" i="4"/>
  <c r="Y798" i="4"/>
  <c r="Y95" i="2" s="1"/>
  <c r="E351" i="4"/>
  <c r="Y840" i="4"/>
  <c r="Y137" i="2" s="1"/>
  <c r="K297" i="4"/>
  <c r="U92" i="4"/>
  <c r="F466" i="4"/>
  <c r="F839" i="4" s="1"/>
  <c r="F136" i="2" s="1"/>
  <c r="G830" i="4"/>
  <c r="G127" i="2" s="1"/>
  <c r="P827" i="4"/>
  <c r="P124" i="2" s="1"/>
  <c r="G229" i="4"/>
  <c r="U55" i="3"/>
  <c r="U54" i="3" s="1"/>
  <c r="U53" i="3" s="1"/>
  <c r="E55" i="3"/>
  <c r="X55" i="3"/>
  <c r="V79" i="4"/>
  <c r="P715" i="4"/>
  <c r="P28" i="2" s="1"/>
  <c r="R419" i="4"/>
  <c r="R418" i="4" s="1"/>
  <c r="Q567" i="4"/>
  <c r="U567" i="4" s="1"/>
  <c r="G809" i="4"/>
  <c r="G106" i="2" s="1"/>
  <c r="W596" i="4"/>
  <c r="V716" i="4"/>
  <c r="V29" i="2" s="1"/>
  <c r="G815" i="4"/>
  <c r="G112" i="2" s="1"/>
  <c r="F457" i="4"/>
  <c r="P765" i="4"/>
  <c r="P78" i="2" s="1"/>
  <c r="U773" i="4"/>
  <c r="U86" i="2" s="1"/>
  <c r="U760" i="4"/>
  <c r="U73" i="2" s="1"/>
  <c r="V52" i="4"/>
  <c r="V94" i="4"/>
  <c r="U715" i="4"/>
  <c r="U28" i="2" s="1"/>
  <c r="Y825" i="4"/>
  <c r="Y122" i="2" s="1"/>
  <c r="G833" i="4"/>
  <c r="G130" i="2" s="1"/>
  <c r="V72" i="4"/>
  <c r="V757" i="4" s="1"/>
  <c r="V70" i="2" s="1"/>
  <c r="D296" i="4"/>
  <c r="G296" i="4" s="1"/>
  <c r="E297" i="4"/>
  <c r="F842" i="4"/>
  <c r="F139" i="2" s="1"/>
  <c r="W491" i="4"/>
  <c r="Q480" i="4"/>
  <c r="U480" i="4" s="1"/>
  <c r="U297" i="4"/>
  <c r="V766" i="4"/>
  <c r="V79" i="2" s="1"/>
  <c r="Y843" i="4"/>
  <c r="Y140" i="2" s="1"/>
  <c r="Y822" i="4"/>
  <c r="Y119" i="2" s="1"/>
  <c r="U756" i="4"/>
  <c r="U69" i="2" s="1"/>
  <c r="G760" i="4"/>
  <c r="G73" i="2" s="1"/>
  <c r="E748" i="4"/>
  <c r="E61" i="2" s="1"/>
  <c r="G724" i="4"/>
  <c r="G37" i="2" s="1"/>
  <c r="F297" i="4"/>
  <c r="Y807" i="4"/>
  <c r="Y104" i="2" s="1"/>
  <c r="V774" i="4"/>
  <c r="V87" i="2" s="1"/>
  <c r="F442" i="4"/>
  <c r="F815" i="4" s="1"/>
  <c r="F112" i="2" s="1"/>
  <c r="F830" i="4"/>
  <c r="F127" i="2" s="1"/>
  <c r="Y828" i="4"/>
  <c r="Y125" i="2" s="1"/>
  <c r="V496" i="4"/>
  <c r="N224" i="4"/>
  <c r="K756" i="4"/>
  <c r="K69" i="2" s="1"/>
  <c r="Y729" i="4"/>
  <c r="Y42" i="2" s="1"/>
  <c r="P724" i="4"/>
  <c r="P37" i="2" s="1"/>
  <c r="E773" i="4"/>
  <c r="E86" i="2" s="1"/>
  <c r="P719" i="4"/>
  <c r="P32" i="2" s="1"/>
  <c r="Y761" i="4"/>
  <c r="Y74" i="2" s="1"/>
  <c r="E740" i="4"/>
  <c r="E53" i="2" s="1"/>
  <c r="U724" i="4"/>
  <c r="U37" i="2" s="1"/>
  <c r="P732" i="4"/>
  <c r="P45" i="2" s="1"/>
  <c r="E736" i="4"/>
  <c r="E49" i="2" s="1"/>
  <c r="Y745" i="4"/>
  <c r="Y58" i="2" s="1"/>
  <c r="F720" i="4"/>
  <c r="F33" i="2" s="1"/>
  <c r="G773" i="4"/>
  <c r="G86" i="2" s="1"/>
  <c r="K87" i="4"/>
  <c r="K749" i="4"/>
  <c r="K62" i="2" s="1"/>
  <c r="V763" i="4"/>
  <c r="V76" i="2" s="1"/>
  <c r="W814" i="4"/>
  <c r="W111" i="2" s="1"/>
  <c r="V431" i="4"/>
  <c r="V804" i="4" s="1"/>
  <c r="V101" i="2" s="1"/>
  <c r="Y819" i="4"/>
  <c r="Y116" i="2" s="1"/>
  <c r="G827" i="4"/>
  <c r="G124" i="2" s="1"/>
  <c r="V733" i="4"/>
  <c r="V46" i="2" s="1"/>
  <c r="Y813" i="4"/>
  <c r="Y110" i="2" s="1"/>
  <c r="V749" i="4"/>
  <c r="V62" i="2" s="1"/>
  <c r="Y733" i="4"/>
  <c r="Y46" i="2" s="1"/>
  <c r="Y770" i="4"/>
  <c r="Y83" i="2" s="1"/>
  <c r="Y353" i="4"/>
  <c r="Y352" i="4" s="1"/>
  <c r="U352" i="4"/>
  <c r="P773" i="4"/>
  <c r="P86" i="2" s="1"/>
  <c r="P769" i="4"/>
  <c r="P82" i="2" s="1"/>
  <c r="E715" i="4"/>
  <c r="E28" i="2" s="1"/>
  <c r="E752" i="4"/>
  <c r="E65" i="2" s="1"/>
  <c r="P728" i="4"/>
  <c r="P41" i="2" s="1"/>
  <c r="F352" i="4"/>
  <c r="U752" i="4"/>
  <c r="U65" i="2" s="1"/>
  <c r="Y737" i="4"/>
  <c r="Y50" i="2" s="1"/>
  <c r="E744" i="4"/>
  <c r="E57" i="2" s="1"/>
  <c r="U736" i="4"/>
  <c r="U49" i="2" s="1"/>
  <c r="U732" i="4"/>
  <c r="U45" i="2" s="1"/>
  <c r="P736" i="4"/>
  <c r="P49" i="2" s="1"/>
  <c r="Y753" i="4"/>
  <c r="Y66" i="2" s="1"/>
  <c r="K770" i="4"/>
  <c r="K83" i="2" s="1"/>
  <c r="F737" i="4"/>
  <c r="F50" i="2" s="1"/>
  <c r="G732" i="4"/>
  <c r="G45" i="2" s="1"/>
  <c r="G836" i="4"/>
  <c r="G133" i="2" s="1"/>
  <c r="G752" i="4"/>
  <c r="G65" i="2" s="1"/>
  <c r="G824" i="4"/>
  <c r="G121" i="2" s="1"/>
  <c r="G711" i="4"/>
  <c r="G24" i="2" s="1"/>
  <c r="G748" i="4"/>
  <c r="G61" i="2" s="1"/>
  <c r="K716" i="4"/>
  <c r="K29" i="2" s="1"/>
  <c r="U711" i="4"/>
  <c r="U24" i="2" s="1"/>
  <c r="V725" i="4"/>
  <c r="V38" i="2" s="1"/>
  <c r="P833" i="4"/>
  <c r="P130" i="2" s="1"/>
  <c r="Y834" i="4"/>
  <c r="Y131" i="2" s="1"/>
  <c r="Y816" i="4"/>
  <c r="Y113" i="2" s="1"/>
  <c r="V741" i="4"/>
  <c r="V54" i="2" s="1"/>
  <c r="G806" i="4"/>
  <c r="G103" i="2" s="1"/>
  <c r="E756" i="4"/>
  <c r="E69" i="2" s="1"/>
  <c r="Y741" i="4"/>
  <c r="Y54" i="2" s="1"/>
  <c r="G728" i="4"/>
  <c r="G41" i="2" s="1"/>
  <c r="E724" i="4"/>
  <c r="E37" i="2" s="1"/>
  <c r="Y720" i="4"/>
  <c r="Y33" i="2" s="1"/>
  <c r="E769" i="4"/>
  <c r="E82" i="2" s="1"/>
  <c r="Y716" i="4"/>
  <c r="Y29" i="2" s="1"/>
  <c r="Y749" i="4"/>
  <c r="Y62" i="2" s="1"/>
  <c r="P824" i="4"/>
  <c r="P121" i="2" s="1"/>
  <c r="K744" i="4"/>
  <c r="K57" i="2" s="1"/>
  <c r="K353" i="4"/>
  <c r="K352" i="4" s="1"/>
  <c r="G352" i="4"/>
  <c r="P752" i="4"/>
  <c r="P65" i="2" s="1"/>
  <c r="U765" i="4"/>
  <c r="U78" i="2" s="1"/>
  <c r="Y757" i="4"/>
  <c r="Y70" i="2" s="1"/>
  <c r="Y774" i="4"/>
  <c r="Y87" i="2" s="1"/>
  <c r="P760" i="4"/>
  <c r="P73" i="2" s="1"/>
  <c r="P744" i="4"/>
  <c r="P57" i="2" s="1"/>
  <c r="U744" i="4"/>
  <c r="U57" i="2" s="1"/>
  <c r="V68" i="4"/>
  <c r="V753" i="4" s="1"/>
  <c r="V66" i="2" s="1"/>
  <c r="V123" i="4"/>
  <c r="K737" i="4"/>
  <c r="K50" i="2" s="1"/>
  <c r="F761" i="4"/>
  <c r="F74" i="2" s="1"/>
  <c r="K753" i="4"/>
  <c r="K66" i="2" s="1"/>
  <c r="G769" i="4"/>
  <c r="G82" i="2" s="1"/>
  <c r="G719" i="4"/>
  <c r="G32" i="2" s="1"/>
  <c r="P740" i="4"/>
  <c r="P53" i="2" s="1"/>
  <c r="G842" i="4"/>
  <c r="G139" i="2" s="1"/>
  <c r="G715" i="4"/>
  <c r="G28" i="2" s="1"/>
  <c r="G797" i="4"/>
  <c r="G94" i="2" s="1"/>
  <c r="G740" i="4"/>
  <c r="G53" i="2" s="1"/>
  <c r="G765" i="4"/>
  <c r="G78" i="2" s="1"/>
  <c r="K725" i="4"/>
  <c r="K38" i="2" s="1"/>
  <c r="V762" i="4"/>
  <c r="V75" i="2" s="1"/>
  <c r="Y831" i="4"/>
  <c r="Y128" i="2" s="1"/>
  <c r="G803" i="4"/>
  <c r="G100" i="2" s="1"/>
  <c r="E732" i="4"/>
  <c r="E45" i="2" s="1"/>
  <c r="P748" i="4"/>
  <c r="P61" i="2" s="1"/>
  <c r="E719" i="4"/>
  <c r="E32" i="2" s="1"/>
  <c r="U740" i="4"/>
  <c r="U53" i="2" s="1"/>
  <c r="Y725" i="4"/>
  <c r="Y38" i="2" s="1"/>
  <c r="E711" i="4"/>
  <c r="E24" i="2" s="1"/>
  <c r="U769" i="4"/>
  <c r="U82" i="2" s="1"/>
  <c r="Y766" i="4"/>
  <c r="Y79" i="2" s="1"/>
  <c r="U719" i="4"/>
  <c r="U32" i="2" s="1"/>
  <c r="P711" i="4"/>
  <c r="P24" i="2" s="1"/>
  <c r="U748" i="4"/>
  <c r="U61" i="2" s="1"/>
  <c r="P756" i="4"/>
  <c r="P69" i="2" s="1"/>
  <c r="K745" i="4"/>
  <c r="K58" i="2" s="1"/>
  <c r="K712" i="4"/>
  <c r="K25" i="2" s="1"/>
  <c r="K720" i="4"/>
  <c r="K33" i="2" s="1"/>
  <c r="G756" i="4"/>
  <c r="G69" i="2" s="1"/>
  <c r="E728" i="4"/>
  <c r="E41" i="2" s="1"/>
  <c r="G744" i="4"/>
  <c r="G57" i="2" s="1"/>
  <c r="K774" i="4"/>
  <c r="K87" i="2" s="1"/>
  <c r="V835" i="4"/>
  <c r="V132" i="2" s="1"/>
  <c r="G736" i="4"/>
  <c r="G49" i="2" s="1"/>
  <c r="Y712" i="4"/>
  <c r="Y25" i="2" s="1"/>
  <c r="U728" i="4"/>
  <c r="U41" i="2" s="1"/>
  <c r="E765" i="4"/>
  <c r="E78" i="2" s="1"/>
  <c r="D24" i="1"/>
  <c r="D23" i="1" s="1"/>
  <c r="F47" i="4"/>
  <c r="F732" i="4" s="1"/>
  <c r="F45" i="2" s="1"/>
  <c r="K75" i="4"/>
  <c r="K760" i="4" s="1"/>
  <c r="K73" i="2" s="1"/>
  <c r="F30" i="4"/>
  <c r="F55" i="4"/>
  <c r="G93" i="4"/>
  <c r="V691" i="4"/>
  <c r="V44" i="4"/>
  <c r="V729" i="4" s="1"/>
  <c r="V42" i="2" s="1"/>
  <c r="Y87" i="4"/>
  <c r="F39" i="4"/>
  <c r="F67" i="4"/>
  <c r="F752" i="4" s="1"/>
  <c r="F65" i="2" s="1"/>
  <c r="Y43" i="4"/>
  <c r="F87" i="4"/>
  <c r="Q91" i="4"/>
  <c r="U91" i="4" s="1"/>
  <c r="V693" i="4"/>
  <c r="K98" i="4"/>
  <c r="K93" i="4" s="1"/>
  <c r="X66" i="3"/>
  <c r="X26" i="1" s="1"/>
  <c r="F75" i="4"/>
  <c r="N30" i="3"/>
  <c r="N22" i="3" s="1"/>
  <c r="N20" i="1" s="1"/>
  <c r="N19" i="1" s="1"/>
  <c r="N91" i="3"/>
  <c r="N90" i="3" s="1"/>
  <c r="V60" i="4"/>
  <c r="V745" i="4" s="1"/>
  <c r="V58" i="2" s="1"/>
  <c r="Y63" i="4"/>
  <c r="F34" i="4"/>
  <c r="V34" i="4" s="1"/>
  <c r="K39" i="4"/>
  <c r="K724" i="4" s="1"/>
  <c r="K37" i="2" s="1"/>
  <c r="F71" i="4"/>
  <c r="F756" i="4" s="1"/>
  <c r="F69" i="2" s="1"/>
  <c r="Y55" i="4"/>
  <c r="F83" i="4"/>
  <c r="F63" i="4"/>
  <c r="V76" i="4"/>
  <c r="V761" i="4" s="1"/>
  <c r="V74" i="2" s="1"/>
  <c r="F26" i="4"/>
  <c r="F59" i="4"/>
  <c r="F51" i="4"/>
  <c r="V27" i="4"/>
  <c r="V712" i="4" s="1"/>
  <c r="V25" i="2" s="1"/>
  <c r="V84" i="4"/>
  <c r="V770" i="4" s="1"/>
  <c r="V83" i="2" s="1"/>
  <c r="H198" i="4"/>
  <c r="E198" i="4" s="1"/>
  <c r="E199" i="4"/>
  <c r="F199" i="4" s="1"/>
  <c r="F216" i="4"/>
  <c r="F155" i="4"/>
  <c r="Y59" i="4"/>
  <c r="R23" i="2"/>
  <c r="R22" i="2" s="1"/>
  <c r="R21" i="2" s="1"/>
  <c r="R20" i="2" s="1"/>
  <c r="H92" i="4"/>
  <c r="H91" i="4" s="1"/>
  <c r="E91" i="4" s="1"/>
  <c r="F454" i="4"/>
  <c r="F827" i="4" s="1"/>
  <c r="F124" i="2" s="1"/>
  <c r="F495" i="4"/>
  <c r="Y83" i="4"/>
  <c r="K673" i="4"/>
  <c r="K296" i="4"/>
  <c r="W677" i="4"/>
  <c r="V677" i="4"/>
  <c r="E144" i="2"/>
  <c r="E143" i="2" s="1"/>
  <c r="E142" i="2" s="1"/>
  <c r="Y39" i="4"/>
  <c r="F460" i="4"/>
  <c r="F833" i="4" s="1"/>
  <c r="F130" i="2" s="1"/>
  <c r="U73" i="3"/>
  <c r="U27" i="1" s="1"/>
  <c r="K229" i="4"/>
  <c r="V674" i="4"/>
  <c r="W674" i="4"/>
  <c r="K672" i="4"/>
  <c r="V672" i="4" s="1"/>
  <c r="V29" i="3"/>
  <c r="N419" i="4"/>
  <c r="N418" i="4" s="1"/>
  <c r="Y75" i="4"/>
  <c r="Y47" i="4"/>
  <c r="D133" i="4"/>
  <c r="G133" i="4" s="1"/>
  <c r="X93" i="2"/>
  <c r="X92" i="2" s="1"/>
  <c r="X91" i="2" s="1"/>
  <c r="X90" i="2" s="1"/>
  <c r="Y71" i="4"/>
  <c r="V39" i="4"/>
  <c r="Y139" i="4"/>
  <c r="P91" i="4"/>
  <c r="Y79" i="4"/>
  <c r="Y51" i="4"/>
  <c r="Y34" i="4"/>
  <c r="S419" i="4"/>
  <c r="S418" i="4" s="1"/>
  <c r="Y229" i="4"/>
  <c r="V30" i="4"/>
  <c r="K31" i="1"/>
  <c r="W575" i="4"/>
  <c r="Y67" i="4"/>
  <c r="V461" i="4"/>
  <c r="V834" i="4" s="1"/>
  <c r="V131" i="2" s="1"/>
  <c r="P92" i="4"/>
  <c r="Y92" i="4" s="1"/>
  <c r="W332" i="4"/>
  <c r="L93" i="2"/>
  <c r="T419" i="4"/>
  <c r="T418" i="4" s="1"/>
  <c r="V290" i="4"/>
  <c r="V373" i="4"/>
  <c r="V536" i="4"/>
  <c r="V575" i="4"/>
  <c r="V282" i="4"/>
  <c r="V397" i="4"/>
  <c r="V485" i="4"/>
  <c r="V385" i="4"/>
  <c r="F114" i="4"/>
  <c r="V317" i="4"/>
  <c r="V266" i="4"/>
  <c r="V270" i="4"/>
  <c r="V389" i="4"/>
  <c r="V599" i="4"/>
  <c r="V335" i="4"/>
  <c r="V242" i="4"/>
  <c r="V482" i="4"/>
  <c r="V481" i="4"/>
  <c r="Y30" i="4"/>
  <c r="V246" i="4"/>
  <c r="V569" i="4"/>
  <c r="V234" i="4"/>
  <c r="V381" i="4"/>
  <c r="V357" i="4"/>
  <c r="V524" i="4"/>
  <c r="V545" i="4"/>
  <c r="U24" i="3"/>
  <c r="V129" i="4"/>
  <c r="V173" i="4"/>
  <c r="V377" i="4"/>
  <c r="V561" i="4"/>
  <c r="V274" i="4"/>
  <c r="V512" i="4"/>
  <c r="G480" i="4"/>
  <c r="K480" i="4" s="1"/>
  <c r="F480" i="4"/>
  <c r="O23" i="2"/>
  <c r="O22" i="2" s="1"/>
  <c r="O21" i="2" s="1"/>
  <c r="O20" i="2" s="1"/>
  <c r="W305" i="4"/>
  <c r="I23" i="2"/>
  <c r="I22" i="2" s="1"/>
  <c r="I21" i="2" s="1"/>
  <c r="I20" i="2" s="1"/>
  <c r="V178" i="4"/>
  <c r="V449" i="4"/>
  <c r="V822" i="4" s="1"/>
  <c r="V119" i="2" s="1"/>
  <c r="V406" i="4"/>
  <c r="V393" i="4"/>
  <c r="G490" i="4"/>
  <c r="K490" i="4" s="1"/>
  <c r="W490" i="4" s="1"/>
  <c r="D489" i="4"/>
  <c r="F490" i="4"/>
  <c r="V578" i="4"/>
  <c r="V238" i="4"/>
  <c r="V414" i="4"/>
  <c r="V278" i="4"/>
  <c r="V365" i="4"/>
  <c r="D494" i="4"/>
  <c r="G494" i="4" s="1"/>
  <c r="G495" i="4"/>
  <c r="K495" i="4" s="1"/>
  <c r="V614" i="4"/>
  <c r="V596" i="4"/>
  <c r="V314" i="4"/>
  <c r="V410" i="4"/>
  <c r="V533" i="4"/>
  <c r="V590" i="4"/>
  <c r="U107" i="4"/>
  <c r="M30" i="3"/>
  <c r="M22" i="3" s="1"/>
  <c r="M90" i="3"/>
  <c r="G505" i="4"/>
  <c r="K505" i="4" s="1"/>
  <c r="F505" i="4"/>
  <c r="L30" i="3"/>
  <c r="L22" i="3" s="1"/>
  <c r="L90" i="3"/>
  <c r="V474" i="4"/>
  <c r="C30" i="3"/>
  <c r="C22" i="3" s="1"/>
  <c r="C20" i="1" s="1"/>
  <c r="C90" i="3"/>
  <c r="O93" i="2"/>
  <c r="O92" i="2" s="1"/>
  <c r="O91" i="2" s="1"/>
  <c r="O90" i="2" s="1"/>
  <c r="V148" i="4"/>
  <c r="D188" i="4"/>
  <c r="K43" i="4"/>
  <c r="K728" i="4" s="1"/>
  <c r="K41" i="2" s="1"/>
  <c r="D227" i="4"/>
  <c r="G228" i="4"/>
  <c r="V558" i="4"/>
  <c r="V254" i="4"/>
  <c r="V230" i="4"/>
  <c r="V286" i="4"/>
  <c r="V310" i="4"/>
  <c r="V401" i="4"/>
  <c r="V527" i="4"/>
  <c r="V548" i="4"/>
  <c r="V369" i="4"/>
  <c r="V587" i="4"/>
  <c r="V602" i="4"/>
  <c r="J30" i="3"/>
  <c r="G557" i="4"/>
  <c r="K557" i="4" s="1"/>
  <c r="F557" i="4"/>
  <c r="G568" i="4"/>
  <c r="K568" i="4" s="1"/>
  <c r="F568" i="4"/>
  <c r="D24" i="4"/>
  <c r="D23" i="4" s="1"/>
  <c r="U105" i="4"/>
  <c r="T31" i="3" s="1"/>
  <c r="P31" i="3"/>
  <c r="P91" i="3" s="1"/>
  <c r="V452" i="4"/>
  <c r="V825" i="4" s="1"/>
  <c r="V122" i="2" s="1"/>
  <c r="K250" i="4"/>
  <c r="V250" i="4" s="1"/>
  <c r="H228" i="4"/>
  <c r="E229" i="4"/>
  <c r="F229" i="4" s="1"/>
  <c r="K258" i="4"/>
  <c r="V258" i="4" s="1"/>
  <c r="V611" i="4"/>
  <c r="V361" i="4"/>
  <c r="V262" i="4"/>
  <c r="D351" i="4"/>
  <c r="V539" i="4"/>
  <c r="W21" i="3"/>
  <c r="W20" i="3" s="1"/>
  <c r="X61" i="3"/>
  <c r="X25" i="1" s="1"/>
  <c r="S19" i="1"/>
  <c r="S21" i="3"/>
  <c r="S20" i="3" s="1"/>
  <c r="E73" i="3"/>
  <c r="E27" i="1" s="1"/>
  <c r="D60" i="3"/>
  <c r="D59" i="3" s="1"/>
  <c r="R19" i="1"/>
  <c r="Q21" i="3"/>
  <c r="Q20" i="3" s="1"/>
  <c r="D22" i="3"/>
  <c r="D20" i="1" s="1"/>
  <c r="U32" i="3"/>
  <c r="U21" i="1" s="1"/>
  <c r="F197" i="2"/>
  <c r="E35" i="1" s="1"/>
  <c r="Y194" i="2"/>
  <c r="H19" i="1"/>
  <c r="R21" i="3"/>
  <c r="R20" i="3" s="1"/>
  <c r="Q19" i="1"/>
  <c r="E54" i="3"/>
  <c r="E53" i="3" s="1"/>
  <c r="E46" i="3"/>
  <c r="E45" i="3" s="1"/>
  <c r="O44" i="3"/>
  <c r="I19" i="1"/>
  <c r="I21" i="3"/>
  <c r="I20" i="3" s="1"/>
  <c r="J78" i="3"/>
  <c r="V78" i="3" s="1"/>
  <c r="V79" i="3"/>
  <c r="X75" i="3"/>
  <c r="O74" i="3"/>
  <c r="T50" i="3"/>
  <c r="X51" i="3"/>
  <c r="J69" i="3"/>
  <c r="V69" i="3" s="1"/>
  <c r="V70" i="3"/>
  <c r="X92" i="3"/>
  <c r="O81" i="3"/>
  <c r="X81" i="3" s="1"/>
  <c r="X82" i="3"/>
  <c r="O54" i="3"/>
  <c r="X23" i="3"/>
  <c r="X32" i="3"/>
  <c r="X21" i="1" s="1"/>
  <c r="G19" i="1"/>
  <c r="H21" i="3"/>
  <c r="H20" i="3" s="1"/>
  <c r="C21" i="1"/>
  <c r="G21" i="3"/>
  <c r="G20" i="3" s="1"/>
  <c r="E61" i="3"/>
  <c r="U66" i="3"/>
  <c r="U26" i="1" s="1"/>
  <c r="D23" i="2"/>
  <c r="D22" i="2" s="1"/>
  <c r="M93" i="2"/>
  <c r="M92" i="2" s="1"/>
  <c r="M91" i="2" s="1"/>
  <c r="M90" i="2" s="1"/>
  <c r="U26" i="3"/>
  <c r="U94" i="3" s="1"/>
  <c r="V470" i="4"/>
  <c r="V843" i="4" s="1"/>
  <c r="V140" i="2" s="1"/>
  <c r="F184" i="4"/>
  <c r="W108" i="4"/>
  <c r="Y117" i="4"/>
  <c r="V425" i="4"/>
  <c r="V798" i="4" s="1"/>
  <c r="V95" i="2" s="1"/>
  <c r="M480" i="4"/>
  <c r="P481" i="4"/>
  <c r="Y481" i="4" s="1"/>
  <c r="K304" i="4"/>
  <c r="W304" i="4" s="1"/>
  <c r="K433" i="4"/>
  <c r="K806" i="4" s="1"/>
  <c r="K103" i="2" s="1"/>
  <c r="Y111" i="4"/>
  <c r="F164" i="4"/>
  <c r="Y454" i="4"/>
  <c r="Y827" i="4" s="1"/>
  <c r="Y124" i="2" s="1"/>
  <c r="F142" i="4"/>
  <c r="K329" i="4"/>
  <c r="W329" i="4" s="1"/>
  <c r="K298" i="4"/>
  <c r="Y561" i="4"/>
  <c r="W561" i="4"/>
  <c r="K445" i="4"/>
  <c r="K818" i="4" s="1"/>
  <c r="K115" i="2" s="1"/>
  <c r="M472" i="4"/>
  <c r="P472" i="4" s="1"/>
  <c r="Y472" i="4" s="1"/>
  <c r="P473" i="4"/>
  <c r="Y473" i="4" s="1"/>
  <c r="T93" i="2"/>
  <c r="T92" i="2" s="1"/>
  <c r="T91" i="2" s="1"/>
  <c r="T90" i="2" s="1"/>
  <c r="G473" i="4"/>
  <c r="K473" i="4" s="1"/>
  <c r="F473" i="4"/>
  <c r="H134" i="4"/>
  <c r="K134" i="4" s="1"/>
  <c r="S93" i="2"/>
  <c r="S92" i="2" s="1"/>
  <c r="S91" i="2" s="1"/>
  <c r="S90" i="2" s="1"/>
  <c r="W330" i="4"/>
  <c r="P297" i="4"/>
  <c r="Y297" i="4" s="1"/>
  <c r="Y145" i="4"/>
  <c r="V126" i="4"/>
  <c r="K155" i="4"/>
  <c r="K736" i="4" s="1"/>
  <c r="K49" i="2" s="1"/>
  <c r="K466" i="4"/>
  <c r="K839" i="4" s="1"/>
  <c r="K136" i="2" s="1"/>
  <c r="L670" i="4"/>
  <c r="P671" i="4"/>
  <c r="Y136" i="4"/>
  <c r="Y711" i="4" s="1"/>
  <c r="Y24" i="2" s="1"/>
  <c r="Y430" i="4"/>
  <c r="Y803" i="4" s="1"/>
  <c r="Y100" i="2" s="1"/>
  <c r="Y442" i="4"/>
  <c r="Y815" i="4" s="1"/>
  <c r="Y112" i="2" s="1"/>
  <c r="G92" i="4"/>
  <c r="K92" i="4" s="1"/>
  <c r="D91" i="4"/>
  <c r="V307" i="4"/>
  <c r="Y497" i="4"/>
  <c r="W497" i="4"/>
  <c r="M556" i="4"/>
  <c r="M555" i="4" s="1"/>
  <c r="M554" i="4" s="1"/>
  <c r="P557" i="4"/>
  <c r="Y557" i="4" s="1"/>
  <c r="F451" i="4"/>
  <c r="F824" i="4" s="1"/>
  <c r="F121" i="2" s="1"/>
  <c r="Y466" i="4"/>
  <c r="Y839" i="4" s="1"/>
  <c r="Y136" i="2" s="1"/>
  <c r="F136" i="4"/>
  <c r="F436" i="4"/>
  <c r="F809" i="4" s="1"/>
  <c r="F106" i="2" s="1"/>
  <c r="K448" i="4"/>
  <c r="K821" i="4" s="1"/>
  <c r="K118" i="2" s="1"/>
  <c r="K460" i="4"/>
  <c r="K833" i="4" s="1"/>
  <c r="K130" i="2" s="1"/>
  <c r="Y433" i="4"/>
  <c r="Y806" i="4" s="1"/>
  <c r="Y103" i="2" s="1"/>
  <c r="F108" i="4"/>
  <c r="F728" i="4" s="1"/>
  <c r="F41" i="2" s="1"/>
  <c r="F161" i="4"/>
  <c r="Q198" i="4"/>
  <c r="U198" i="4" s="1"/>
  <c r="U199" i="4"/>
  <c r="V428" i="4"/>
  <c r="V801" i="4" s="1"/>
  <c r="V98" i="2" s="1"/>
  <c r="E669" i="4"/>
  <c r="U48" i="3"/>
  <c r="U46" i="3" s="1"/>
  <c r="U45" i="3" s="1"/>
  <c r="U44" i="3" s="1"/>
  <c r="Y164" i="4"/>
  <c r="K494" i="4"/>
  <c r="E494" i="4"/>
  <c r="H478" i="4"/>
  <c r="E478" i="4" s="1"/>
  <c r="Y448" i="4"/>
  <c r="Y821" i="4" s="1"/>
  <c r="Y118" i="2" s="1"/>
  <c r="Y120" i="4"/>
  <c r="Y181" i="4"/>
  <c r="Y155" i="4"/>
  <c r="T23" i="2"/>
  <c r="T22" i="2" s="1"/>
  <c r="T21" i="2" s="1"/>
  <c r="T20" i="2" s="1"/>
  <c r="Y108" i="4"/>
  <c r="V120" i="4"/>
  <c r="Y142" i="4"/>
  <c r="K326" i="4"/>
  <c r="K748" i="4" s="1"/>
  <c r="K61" i="2" s="1"/>
  <c r="K342" i="4"/>
  <c r="K769" i="4" s="1"/>
  <c r="K82" i="2" s="1"/>
  <c r="F439" i="4"/>
  <c r="F812" i="4" s="1"/>
  <c r="F109" i="2" s="1"/>
  <c r="W308" i="4"/>
  <c r="N93" i="2"/>
  <c r="N92" i="2" s="1"/>
  <c r="N91" i="2" s="1"/>
  <c r="N90" i="2" s="1"/>
  <c r="H422" i="4"/>
  <c r="E423" i="4"/>
  <c r="F423" i="4" s="1"/>
  <c r="G423" i="4"/>
  <c r="K423" i="4" s="1"/>
  <c r="L106" i="4"/>
  <c r="P107" i="4"/>
  <c r="V114" i="4"/>
  <c r="L198" i="4"/>
  <c r="P198" i="4" s="1"/>
  <c r="P199" i="4"/>
  <c r="V305" i="4"/>
  <c r="V720" i="4" s="1"/>
  <c r="V33" i="2" s="1"/>
  <c r="F139" i="4"/>
  <c r="Y460" i="4"/>
  <c r="M495" i="4"/>
  <c r="P496" i="4"/>
  <c r="F670" i="4"/>
  <c r="F181" i="4"/>
  <c r="F98" i="4"/>
  <c r="F765" i="4" s="1"/>
  <c r="F78" i="2" s="1"/>
  <c r="K345" i="4"/>
  <c r="Y427" i="4"/>
  <c r="Y800" i="4" s="1"/>
  <c r="Y97" i="2" s="1"/>
  <c r="K436" i="4"/>
  <c r="K809" i="4" s="1"/>
  <c r="K106" i="2" s="1"/>
  <c r="H500" i="4"/>
  <c r="E500" i="4" s="1"/>
  <c r="E501" i="4"/>
  <c r="U63" i="3"/>
  <c r="F145" i="4"/>
  <c r="Y123" i="4"/>
  <c r="V339" i="4"/>
  <c r="V167" i="4"/>
  <c r="V437" i="4"/>
  <c r="V810" i="4" s="1"/>
  <c r="V107" i="2" s="1"/>
  <c r="D198" i="4"/>
  <c r="G198" i="4" s="1"/>
  <c r="K198" i="4" s="1"/>
  <c r="G199" i="4"/>
  <c r="K199" i="4" s="1"/>
  <c r="K457" i="4"/>
  <c r="K830" i="4" s="1"/>
  <c r="K127" i="2" s="1"/>
  <c r="U25" i="3"/>
  <c r="V455" i="4"/>
  <c r="V828" i="4" s="1"/>
  <c r="V125" i="2" s="1"/>
  <c r="Y424" i="4"/>
  <c r="Y797" i="4" s="1"/>
  <c r="Y94" i="2" s="1"/>
  <c r="Y505" i="4"/>
  <c r="V467" i="4"/>
  <c r="V840" i="4" s="1"/>
  <c r="V137" i="2" s="1"/>
  <c r="F430" i="4"/>
  <c r="F803" i="4" s="1"/>
  <c r="F100" i="2" s="1"/>
  <c r="Y436" i="4"/>
  <c r="Y809" i="4" s="1"/>
  <c r="Y106" i="2" s="1"/>
  <c r="Y98" i="4"/>
  <c r="Y93" i="4" s="1"/>
  <c r="Y114" i="4"/>
  <c r="Y451" i="4"/>
  <c r="Y824" i="4" s="1"/>
  <c r="Y121" i="2" s="1"/>
  <c r="Y457" i="4"/>
  <c r="Y830" i="4" s="1"/>
  <c r="Y127" i="2" s="1"/>
  <c r="V469" i="4"/>
  <c r="L422" i="4"/>
  <c r="P422" i="4" s="1"/>
  <c r="P423" i="4"/>
  <c r="E188" i="4"/>
  <c r="H187" i="4"/>
  <c r="E187" i="4" s="1"/>
  <c r="F427" i="4"/>
  <c r="F800" i="4" s="1"/>
  <c r="F97" i="2" s="1"/>
  <c r="W19" i="1"/>
  <c r="Q422" i="4"/>
  <c r="U422" i="4" s="1"/>
  <c r="U423" i="4"/>
  <c r="M420" i="4"/>
  <c r="G197" i="2"/>
  <c r="F35" i="1" s="1"/>
  <c r="W307" i="4"/>
  <c r="I93" i="2"/>
  <c r="I92" i="2" s="1"/>
  <c r="I91" i="2" s="1"/>
  <c r="I90" i="2" s="1"/>
  <c r="W114" i="4"/>
  <c r="J93" i="2"/>
  <c r="J92" i="2" s="1"/>
  <c r="J91" i="2" s="1"/>
  <c r="J90" i="2" s="1"/>
  <c r="E66" i="3"/>
  <c r="E26" i="1" s="1"/>
  <c r="O32" i="1"/>
  <c r="Y672" i="4"/>
  <c r="Y463" i="4"/>
  <c r="Y836" i="4" s="1"/>
  <c r="Y133" i="2" s="1"/>
  <c r="M567" i="4"/>
  <c r="M566" i="4" s="1"/>
  <c r="M565" i="4" s="1"/>
  <c r="M564" i="4" s="1"/>
  <c r="P568" i="4"/>
  <c r="Y568" i="4" s="1"/>
  <c r="V170" i="4"/>
  <c r="E107" i="4"/>
  <c r="F107" i="4" s="1"/>
  <c r="K107" i="4"/>
  <c r="H349" i="4"/>
  <c r="E350" i="4"/>
  <c r="F424" i="4"/>
  <c r="F797" i="4" s="1"/>
  <c r="F94" i="2" s="1"/>
  <c r="V458" i="4"/>
  <c r="V831" i="4" s="1"/>
  <c r="V128" i="2" s="1"/>
  <c r="V298" i="4"/>
  <c r="V446" i="4"/>
  <c r="V819" i="4" s="1"/>
  <c r="V116" i="2" s="1"/>
  <c r="Y161" i="4"/>
  <c r="V156" i="4"/>
  <c r="V737" i="4" s="1"/>
  <c r="V50" i="2" s="1"/>
  <c r="F445" i="4"/>
  <c r="F818" i="4" s="1"/>
  <c r="F115" i="2" s="1"/>
  <c r="V434" i="4"/>
  <c r="V807" i="4" s="1"/>
  <c r="V104" i="2" s="1"/>
  <c r="V443" i="4"/>
  <c r="V816" i="4" s="1"/>
  <c r="V113" i="2" s="1"/>
  <c r="Y439" i="4"/>
  <c r="Y812" i="4" s="1"/>
  <c r="Y109" i="2" s="1"/>
  <c r="K442" i="4"/>
  <c r="K815" i="4" s="1"/>
  <c r="K112" i="2" s="1"/>
  <c r="K454" i="4"/>
  <c r="K827" i="4" s="1"/>
  <c r="K124" i="2" s="1"/>
  <c r="K301" i="4"/>
  <c r="K715" i="4" s="1"/>
  <c r="K28" i="2" s="1"/>
  <c r="Y445" i="4"/>
  <c r="Y818" i="4" s="1"/>
  <c r="Y115" i="2" s="1"/>
  <c r="Y469" i="4"/>
  <c r="Y842" i="4" s="1"/>
  <c r="Y139" i="2" s="1"/>
  <c r="V152" i="4"/>
  <c r="V440" i="4"/>
  <c r="V813" i="4" s="1"/>
  <c r="V110" i="2" s="1"/>
  <c r="H295" i="4"/>
  <c r="E296" i="4"/>
  <c r="F296" i="4" s="1"/>
  <c r="V296" i="4" s="1"/>
  <c r="M503" i="4"/>
  <c r="F433" i="4"/>
  <c r="F806" i="4" s="1"/>
  <c r="F103" i="2" s="1"/>
  <c r="K430" i="4"/>
  <c r="K803" i="4" s="1"/>
  <c r="K100" i="2" s="1"/>
  <c r="V464" i="4"/>
  <c r="V837" i="4" s="1"/>
  <c r="V134" i="2" s="1"/>
  <c r="F463" i="4"/>
  <c r="F836" i="4" s="1"/>
  <c r="F133" i="2" s="1"/>
  <c r="K439" i="4"/>
  <c r="K812" i="4" s="1"/>
  <c r="K109" i="2" s="1"/>
  <c r="F195" i="2"/>
  <c r="E33" i="1" s="1"/>
  <c r="H93" i="2"/>
  <c r="R93" i="2"/>
  <c r="R92" i="2" s="1"/>
  <c r="R91" i="2" s="1"/>
  <c r="R90" i="2" s="1"/>
  <c r="P31" i="1"/>
  <c r="P193" i="2"/>
  <c r="C31" i="1"/>
  <c r="Y197" i="2"/>
  <c r="X35" i="1" s="1"/>
  <c r="O35" i="1"/>
  <c r="Y195" i="2"/>
  <c r="X33" i="1" s="1"/>
  <c r="U193" i="2"/>
  <c r="O33" i="1"/>
  <c r="L143" i="2"/>
  <c r="L142" i="2" s="1"/>
  <c r="Q143" i="2"/>
  <c r="Q142" i="2" s="1"/>
  <c r="Q670" i="4"/>
  <c r="U671" i="4"/>
  <c r="R351" i="4"/>
  <c r="M23" i="2"/>
  <c r="M22" i="2" s="1"/>
  <c r="M21" i="2" s="1"/>
  <c r="M20" i="2" s="1"/>
  <c r="Y689" i="4"/>
  <c r="Y345" i="4"/>
  <c r="X23" i="2"/>
  <c r="X22" i="2" s="1"/>
  <c r="X21" i="2" s="1"/>
  <c r="X20" i="2" s="1"/>
  <c r="H23" i="2"/>
  <c r="J23" i="2"/>
  <c r="J22" i="2" s="1"/>
  <c r="J21" i="2" s="1"/>
  <c r="J20" i="2" s="1"/>
  <c r="L23" i="2"/>
  <c r="M350" i="4"/>
  <c r="P351" i="4"/>
  <c r="R295" i="4"/>
  <c r="U296" i="4"/>
  <c r="M295" i="4"/>
  <c r="P296" i="4"/>
  <c r="R226" i="4"/>
  <c r="M227" i="4"/>
  <c r="P228" i="4"/>
  <c r="Y228" i="4" s="1"/>
  <c r="R188" i="4"/>
  <c r="M188" i="4"/>
  <c r="R133" i="4"/>
  <c r="U134" i="4"/>
  <c r="M133" i="4"/>
  <c r="P134" i="4"/>
  <c r="J84" i="3"/>
  <c r="D43" i="3"/>
  <c r="D22" i="1" s="1"/>
  <c r="F106" i="4"/>
  <c r="V106" i="4" s="1"/>
  <c r="F105" i="4"/>
  <c r="F72" i="3"/>
  <c r="F71" i="3" s="1"/>
  <c r="W546" i="4"/>
  <c r="E50" i="3"/>
  <c r="E49" i="3" s="1"/>
  <c r="F63" i="3"/>
  <c r="F62" i="3" s="1"/>
  <c r="F48" i="3"/>
  <c r="F25" i="3"/>
  <c r="W111" i="4"/>
  <c r="J34" i="3"/>
  <c r="V34" i="3" s="1"/>
  <c r="W284" i="4"/>
  <c r="W410" i="4"/>
  <c r="W291" i="4"/>
  <c r="Q494" i="4"/>
  <c r="U494" i="4" s="1"/>
  <c r="L555" i="4"/>
  <c r="W61" i="4"/>
  <c r="W98" i="4"/>
  <c r="L227" i="4"/>
  <c r="W358" i="4"/>
  <c r="W278" i="4"/>
  <c r="W377" i="4"/>
  <c r="D504" i="4"/>
  <c r="W458" i="4"/>
  <c r="W831" i="4" s="1"/>
  <c r="W128" i="2" s="1"/>
  <c r="W464" i="4"/>
  <c r="W837" i="4" s="1"/>
  <c r="W134" i="2" s="1"/>
  <c r="Q132" i="4"/>
  <c r="Q21" i="4" s="1"/>
  <c r="Q20" i="4" s="1"/>
  <c r="L132" i="4"/>
  <c r="L21" i="4" s="1"/>
  <c r="L20" i="4" s="1"/>
  <c r="W361" i="4"/>
  <c r="W434" i="4"/>
  <c r="W807" i="4" s="1"/>
  <c r="W104" i="2" s="1"/>
  <c r="W390" i="4"/>
  <c r="W290" i="4"/>
  <c r="D472" i="4"/>
  <c r="Q555" i="4"/>
  <c r="U555" i="4" s="1"/>
  <c r="L567" i="4"/>
  <c r="W95" i="4"/>
  <c r="W463" i="4"/>
  <c r="W836" i="4" s="1"/>
  <c r="W133" i="2" s="1"/>
  <c r="D556" i="4"/>
  <c r="F35" i="3"/>
  <c r="W139" i="4"/>
  <c r="W150" i="4"/>
  <c r="W382" i="4"/>
  <c r="T32" i="1"/>
  <c r="T31" i="1" s="1"/>
  <c r="W163" i="4"/>
  <c r="W240" i="4"/>
  <c r="W272" i="4"/>
  <c r="W374" i="4"/>
  <c r="F52" i="3"/>
  <c r="W444" i="4"/>
  <c r="W817" i="4" s="1"/>
  <c r="W114" i="2" s="1"/>
  <c r="F65" i="3"/>
  <c r="F64" i="3" s="1"/>
  <c r="W183" i="4"/>
  <c r="W85" i="4"/>
  <c r="W244" i="4"/>
  <c r="W276" i="4"/>
  <c r="F68" i="3"/>
  <c r="F67" i="3" s="1"/>
  <c r="W57" i="4"/>
  <c r="E193" i="2"/>
  <c r="D32" i="1"/>
  <c r="D31" i="1" s="1"/>
  <c r="W474" i="4"/>
  <c r="W569" i="4"/>
  <c r="W431" i="4"/>
  <c r="W804" i="4" s="1"/>
  <c r="W101" i="2" s="1"/>
  <c r="W65" i="4"/>
  <c r="W96" i="4"/>
  <c r="J28" i="3"/>
  <c r="W440" i="4"/>
  <c r="W813" i="4" s="1"/>
  <c r="W110" i="2" s="1"/>
  <c r="F57" i="3"/>
  <c r="W192" i="4"/>
  <c r="V38" i="3" s="1"/>
  <c r="Q227" i="4"/>
  <c r="U227" i="4" s="1"/>
  <c r="W404" i="4"/>
  <c r="W402" i="4"/>
  <c r="W455" i="4"/>
  <c r="W828" i="4" s="1"/>
  <c r="W125" i="2" s="1"/>
  <c r="W452" i="4"/>
  <c r="W825" i="4" s="1"/>
  <c r="W122" i="2" s="1"/>
  <c r="Q479" i="4"/>
  <c r="U479" i="4" s="1"/>
  <c r="W99" i="4"/>
  <c r="W156" i="4"/>
  <c r="W317" i="4"/>
  <c r="W386" i="4"/>
  <c r="W394" i="4"/>
  <c r="E23" i="3"/>
  <c r="W166" i="4"/>
  <c r="W362" i="4"/>
  <c r="E33" i="3"/>
  <c r="E32" i="3" s="1"/>
  <c r="E21" i="1" s="1"/>
  <c r="W268" i="4"/>
  <c r="W389" i="4"/>
  <c r="W415" i="4"/>
  <c r="W471" i="4"/>
  <c r="W844" i="4" s="1"/>
  <c r="W141" i="2" s="1"/>
  <c r="W558" i="4"/>
  <c r="W167" i="4"/>
  <c r="W129" i="4"/>
  <c r="W140" i="4"/>
  <c r="W381" i="4"/>
  <c r="F40" i="3"/>
  <c r="W337" i="4"/>
  <c r="W401" i="4"/>
  <c r="W373" i="4"/>
  <c r="W446" i="4"/>
  <c r="W819" i="4" s="1"/>
  <c r="W116" i="2" s="1"/>
  <c r="L504" i="4"/>
  <c r="P504" i="4" s="1"/>
  <c r="W470" i="4"/>
  <c r="W843" i="4" s="1"/>
  <c r="W140" i="2" s="1"/>
  <c r="W123" i="4"/>
  <c r="W443" i="4"/>
  <c r="W816" i="4" s="1"/>
  <c r="W113" i="2" s="1"/>
  <c r="W328" i="4"/>
  <c r="D422" i="4"/>
  <c r="W438" i="4"/>
  <c r="Q349" i="4"/>
  <c r="W437" i="4"/>
  <c r="W810" i="4" s="1"/>
  <c r="W107" i="2" s="1"/>
  <c r="W53" i="4"/>
  <c r="W425" i="4"/>
  <c r="W798" i="4" s="1"/>
  <c r="W95" i="2" s="1"/>
  <c r="D143" i="2"/>
  <c r="W428" i="4"/>
  <c r="W801" i="4" s="1"/>
  <c r="W98" i="2" s="1"/>
  <c r="D567" i="4"/>
  <c r="W185" i="4"/>
  <c r="Q294" i="4"/>
  <c r="W357" i="4"/>
  <c r="W407" i="4"/>
  <c r="F47" i="3"/>
  <c r="W264" i="4"/>
  <c r="F51" i="3"/>
  <c r="W378" i="4"/>
  <c r="W456" i="4"/>
  <c r="W829" i="4" s="1"/>
  <c r="W126" i="2" s="1"/>
  <c r="W148" i="4"/>
  <c r="F34" i="3"/>
  <c r="W369" i="4"/>
  <c r="W341" i="4"/>
  <c r="W397" i="4"/>
  <c r="E92" i="3"/>
  <c r="W117" i="4"/>
  <c r="W184" i="4"/>
  <c r="W318" i="4"/>
  <c r="W86" i="4"/>
  <c r="W385" i="4"/>
  <c r="W393" i="4"/>
  <c r="W462" i="4"/>
  <c r="W468" i="4"/>
  <c r="W841" i="4" s="1"/>
  <c r="W138" i="2" s="1"/>
  <c r="Q504" i="4"/>
  <c r="U504" i="4" s="1"/>
  <c r="W69" i="4"/>
  <c r="S23" i="2"/>
  <c r="S22" i="2" s="1"/>
  <c r="S21" i="2" s="1"/>
  <c r="S20" i="2" s="1"/>
  <c r="L349" i="4"/>
  <c r="W149" i="4"/>
  <c r="W142" i="4"/>
  <c r="W173" i="4"/>
  <c r="W411" i="4"/>
  <c r="W344" i="4"/>
  <c r="W414" i="4"/>
  <c r="W465" i="4"/>
  <c r="W838" i="4" s="1"/>
  <c r="W135" i="2" s="1"/>
  <c r="W529" i="4"/>
  <c r="W820" i="4" s="1"/>
  <c r="W117" i="2" s="1"/>
  <c r="D479" i="4"/>
  <c r="L479" i="4"/>
  <c r="C22" i="1"/>
  <c r="W168" i="4"/>
  <c r="W450" i="4"/>
  <c r="W823" i="4" s="1"/>
  <c r="W120" i="2" s="1"/>
  <c r="L295" i="4"/>
  <c r="W50" i="4"/>
  <c r="W73" i="4"/>
  <c r="W758" i="4" s="1"/>
  <c r="W71" i="2" s="1"/>
  <c r="W90" i="4"/>
  <c r="W776" i="4" s="1"/>
  <c r="W89" i="2" s="1"/>
  <c r="F27" i="3"/>
  <c r="W370" i="4"/>
  <c r="W180" i="4"/>
  <c r="W256" i="4"/>
  <c r="W288" i="4"/>
  <c r="W355" i="4"/>
  <c r="J56" i="3"/>
  <c r="W461" i="4"/>
  <c r="W834" i="4" s="1"/>
  <c r="W131" i="2" s="1"/>
  <c r="W517" i="4"/>
  <c r="W808" i="4" s="1"/>
  <c r="W105" i="2" s="1"/>
  <c r="F77" i="3"/>
  <c r="F76" i="3" s="1"/>
  <c r="F75" i="3" s="1"/>
  <c r="F74" i="3" s="1"/>
  <c r="F73" i="3" s="1"/>
  <c r="F27" i="1" s="1"/>
  <c r="D93" i="2"/>
  <c r="W154" i="4"/>
  <c r="W398" i="4"/>
  <c r="W29" i="4"/>
  <c r="J36" i="3"/>
  <c r="W177" i="4"/>
  <c r="W764" i="4" s="1"/>
  <c r="W77" i="2" s="1"/>
  <c r="W325" i="4"/>
  <c r="F37" i="3"/>
  <c r="W354" i="4"/>
  <c r="W260" i="4"/>
  <c r="Q93" i="2"/>
  <c r="W511" i="4"/>
  <c r="W802" i="4" s="1"/>
  <c r="W99" i="2" s="1"/>
  <c r="D295" i="4" l="1"/>
  <c r="G295" i="4" s="1"/>
  <c r="Q566" i="4"/>
  <c r="U566" i="4" s="1"/>
  <c r="V297" i="4"/>
  <c r="E44" i="3"/>
  <c r="E43" i="3" s="1"/>
  <c r="E22" i="1" s="1"/>
  <c r="K711" i="4"/>
  <c r="K24" i="2" s="1"/>
  <c r="P555" i="4"/>
  <c r="F55" i="3"/>
  <c r="F54" i="3" s="1"/>
  <c r="F53" i="3" s="1"/>
  <c r="V56" i="3"/>
  <c r="U62" i="3"/>
  <c r="U61" i="3" s="1"/>
  <c r="U43" i="3"/>
  <c r="U22" i="1" s="1"/>
  <c r="V75" i="4"/>
  <c r="F769" i="4"/>
  <c r="F82" i="2" s="1"/>
  <c r="W768" i="4"/>
  <c r="W81" i="2" s="1"/>
  <c r="V71" i="4"/>
  <c r="F773" i="4"/>
  <c r="F86" i="2" s="1"/>
  <c r="V756" i="4"/>
  <c r="V69" i="2" s="1"/>
  <c r="Y91" i="4"/>
  <c r="V495" i="4"/>
  <c r="Y744" i="4"/>
  <c r="Y57" i="2" s="1"/>
  <c r="F744" i="4"/>
  <c r="F57" i="2" s="1"/>
  <c r="Y719" i="4"/>
  <c r="Y32" i="2" s="1"/>
  <c r="K752" i="4"/>
  <c r="K65" i="2" s="1"/>
  <c r="L421" i="4"/>
  <c r="P421" i="4" s="1"/>
  <c r="W746" i="4"/>
  <c r="W59" i="2" s="1"/>
  <c r="V842" i="4"/>
  <c r="V139" i="2" s="1"/>
  <c r="Y715" i="4"/>
  <c r="Y28" i="2" s="1"/>
  <c r="F736" i="4"/>
  <c r="F49" i="2" s="1"/>
  <c r="K732" i="4"/>
  <c r="K45" i="2" s="1"/>
  <c r="N21" i="3"/>
  <c r="N20" i="3" s="1"/>
  <c r="W772" i="4"/>
  <c r="W85" i="2" s="1"/>
  <c r="W742" i="4"/>
  <c r="W55" i="2" s="1"/>
  <c r="Y833" i="4"/>
  <c r="Y130" i="2" s="1"/>
  <c r="V229" i="4"/>
  <c r="Y752" i="4"/>
  <c r="Y65" i="2" s="1"/>
  <c r="Y736" i="4"/>
  <c r="Y49" i="2" s="1"/>
  <c r="Y732" i="4"/>
  <c r="Y45" i="2" s="1"/>
  <c r="V83" i="4"/>
  <c r="V216" i="4"/>
  <c r="F711" i="4"/>
  <c r="F24" i="2" s="1"/>
  <c r="Y740" i="4"/>
  <c r="Y53" i="2" s="1"/>
  <c r="Y728" i="4"/>
  <c r="Y41" i="2" s="1"/>
  <c r="F740" i="4"/>
  <c r="F53" i="2" s="1"/>
  <c r="K765" i="4"/>
  <c r="K78" i="2" s="1"/>
  <c r="W738" i="4"/>
  <c r="W51" i="2" s="1"/>
  <c r="W771" i="4"/>
  <c r="W84" i="2" s="1"/>
  <c r="W735" i="4"/>
  <c r="W48" i="2" s="1"/>
  <c r="W353" i="4"/>
  <c r="D294" i="4"/>
  <c r="G294" i="4" s="1"/>
  <c r="V329" i="4"/>
  <c r="Y765" i="4"/>
  <c r="Y78" i="2" s="1"/>
  <c r="Y756" i="4"/>
  <c r="Y69" i="2" s="1"/>
  <c r="Y760" i="4"/>
  <c r="Y73" i="2" s="1"/>
  <c r="Y769" i="4"/>
  <c r="Y82" i="2" s="1"/>
  <c r="F719" i="4"/>
  <c r="F32" i="2" s="1"/>
  <c r="F715" i="4"/>
  <c r="F28" i="2" s="1"/>
  <c r="K740" i="4"/>
  <c r="K53" i="2" s="1"/>
  <c r="K773" i="4"/>
  <c r="K86" i="2" s="1"/>
  <c r="Y773" i="4"/>
  <c r="Y86" i="2" s="1"/>
  <c r="W754" i="4"/>
  <c r="W67" i="2" s="1"/>
  <c r="W750" i="4"/>
  <c r="W63" i="2" s="1"/>
  <c r="F494" i="4"/>
  <c r="V494" i="4" s="1"/>
  <c r="V353" i="4"/>
  <c r="V352" i="4" s="1"/>
  <c r="Y724" i="4"/>
  <c r="Y37" i="2" s="1"/>
  <c r="F748" i="4"/>
  <c r="F61" i="2" s="1"/>
  <c r="Y748" i="4"/>
  <c r="Y61" i="2" s="1"/>
  <c r="F760" i="4"/>
  <c r="F73" i="2" s="1"/>
  <c r="F724" i="4"/>
  <c r="F37" i="2" s="1"/>
  <c r="W693" i="4"/>
  <c r="K719" i="4"/>
  <c r="K32" i="2" s="1"/>
  <c r="L20" i="1"/>
  <c r="L19" i="1" s="1"/>
  <c r="M20" i="1"/>
  <c r="M19" i="1" s="1"/>
  <c r="F193" i="2"/>
  <c r="V673" i="4"/>
  <c r="F188" i="4"/>
  <c r="Y107" i="4"/>
  <c r="T30" i="3"/>
  <c r="T22" i="3" s="1"/>
  <c r="T20" i="1" s="1"/>
  <c r="T91" i="3"/>
  <c r="T90" i="3" s="1"/>
  <c r="F93" i="4"/>
  <c r="V51" i="4"/>
  <c r="V28" i="3"/>
  <c r="V26" i="4"/>
  <c r="V63" i="4"/>
  <c r="V87" i="4"/>
  <c r="V67" i="4"/>
  <c r="V752" i="4" s="1"/>
  <c r="V65" i="2" s="1"/>
  <c r="V55" i="4"/>
  <c r="V740" i="4" s="1"/>
  <c r="V53" i="2" s="1"/>
  <c r="V59" i="4"/>
  <c r="V47" i="4"/>
  <c r="V732" i="4" s="1"/>
  <c r="V45" i="2" s="1"/>
  <c r="C21" i="3"/>
  <c r="C20" i="3" s="1"/>
  <c r="E92" i="4"/>
  <c r="F92" i="4" s="1"/>
  <c r="V92" i="4" s="1"/>
  <c r="W92" i="4"/>
  <c r="W673" i="4"/>
  <c r="V326" i="4"/>
  <c r="V342" i="4"/>
  <c r="K671" i="4"/>
  <c r="V671" i="4" s="1"/>
  <c r="W672" i="4"/>
  <c r="Y671" i="4"/>
  <c r="N23" i="2"/>
  <c r="N22" i="2" s="1"/>
  <c r="N21" i="2" s="1"/>
  <c r="N20" i="2" s="1"/>
  <c r="W481" i="4"/>
  <c r="Y199" i="4"/>
  <c r="W107" i="4"/>
  <c r="M21" i="3"/>
  <c r="M20" i="3" s="1"/>
  <c r="F143" i="2"/>
  <c r="F142" i="2" s="1"/>
  <c r="D142" i="2"/>
  <c r="Y198" i="4"/>
  <c r="E93" i="2"/>
  <c r="F93" i="2" s="1"/>
  <c r="V460" i="4"/>
  <c r="V833" i="4" s="1"/>
  <c r="V130" i="2" s="1"/>
  <c r="F198" i="4"/>
  <c r="V198" i="4" s="1"/>
  <c r="P567" i="4"/>
  <c r="Y567" i="4" s="1"/>
  <c r="Y134" i="4"/>
  <c r="Y296" i="4"/>
  <c r="L21" i="3"/>
  <c r="L20" i="3" s="1"/>
  <c r="V568" i="4"/>
  <c r="V199" i="4"/>
  <c r="V557" i="4"/>
  <c r="V423" i="4"/>
  <c r="V466" i="4"/>
  <c r="V839" i="4" s="1"/>
  <c r="V136" i="2" s="1"/>
  <c r="V505" i="4"/>
  <c r="V454" i="4"/>
  <c r="V827" i="4" s="1"/>
  <c r="V124" i="2" s="1"/>
  <c r="V480" i="4"/>
  <c r="G504" i="4"/>
  <c r="K504" i="4" s="1"/>
  <c r="F504" i="4"/>
  <c r="V107" i="4"/>
  <c r="Y423" i="4"/>
  <c r="V43" i="4"/>
  <c r="G489" i="4"/>
  <c r="K489" i="4" s="1"/>
  <c r="W489" i="4" s="1"/>
  <c r="F489" i="4"/>
  <c r="D488" i="4"/>
  <c r="D478" i="4" s="1"/>
  <c r="G479" i="4"/>
  <c r="K479" i="4" s="1"/>
  <c r="F479" i="4"/>
  <c r="V105" i="4"/>
  <c r="U31" i="3" s="1"/>
  <c r="U30" i="3" s="1"/>
  <c r="E31" i="3"/>
  <c r="G351" i="4"/>
  <c r="K351" i="4" s="1"/>
  <c r="D350" i="4"/>
  <c r="F351" i="4"/>
  <c r="H227" i="4"/>
  <c r="E228" i="4"/>
  <c r="F228" i="4" s="1"/>
  <c r="K228" i="4"/>
  <c r="P30" i="3"/>
  <c r="P22" i="3" s="1"/>
  <c r="P20" i="1" s="1"/>
  <c r="P90" i="3"/>
  <c r="D226" i="4"/>
  <c r="G226" i="4" s="1"/>
  <c r="G227" i="4"/>
  <c r="K295" i="4"/>
  <c r="D187" i="4"/>
  <c r="G188" i="4"/>
  <c r="K188" i="4" s="1"/>
  <c r="V490" i="4"/>
  <c r="C19" i="1"/>
  <c r="D19" i="1"/>
  <c r="E25" i="1"/>
  <c r="E24" i="1" s="1"/>
  <c r="E23" i="1" s="1"/>
  <c r="E60" i="3"/>
  <c r="E59" i="3" s="1"/>
  <c r="H92" i="2"/>
  <c r="H91" i="2" s="1"/>
  <c r="K197" i="2"/>
  <c r="W197" i="2" s="1"/>
  <c r="O85" i="3"/>
  <c r="O73" i="3"/>
  <c r="O60" i="3" s="1"/>
  <c r="O59" i="3" s="1"/>
  <c r="X74" i="3"/>
  <c r="J83" i="3"/>
  <c r="V84" i="3"/>
  <c r="O53" i="3"/>
  <c r="X54" i="3"/>
  <c r="T49" i="3"/>
  <c r="X50" i="3"/>
  <c r="J94" i="3"/>
  <c r="V94" i="3" s="1"/>
  <c r="V36" i="3"/>
  <c r="F50" i="3"/>
  <c r="F49" i="3" s="1"/>
  <c r="M502" i="4"/>
  <c r="V301" i="4"/>
  <c r="U23" i="3"/>
  <c r="W345" i="4"/>
  <c r="D22" i="4"/>
  <c r="Q421" i="4"/>
  <c r="U421" i="4" s="1"/>
  <c r="Y421" i="4" s="1"/>
  <c r="V433" i="4"/>
  <c r="V806" i="4" s="1"/>
  <c r="V103" i="2" s="1"/>
  <c r="V427" i="4"/>
  <c r="V800" i="4" s="1"/>
  <c r="V97" i="2" s="1"/>
  <c r="Y422" i="4"/>
  <c r="V430" i="4"/>
  <c r="V803" i="4" s="1"/>
  <c r="V100" i="2" s="1"/>
  <c r="U92" i="3"/>
  <c r="V442" i="4"/>
  <c r="V815" i="4" s="1"/>
  <c r="V112" i="2" s="1"/>
  <c r="Y496" i="4"/>
  <c r="W496" i="4"/>
  <c r="V139" i="4"/>
  <c r="P106" i="4"/>
  <c r="Y106" i="4" s="1"/>
  <c r="L105" i="4"/>
  <c r="V345" i="4"/>
  <c r="G91" i="4"/>
  <c r="K91" i="4" s="1"/>
  <c r="W91" i="4" s="1"/>
  <c r="F91" i="4"/>
  <c r="V142" i="4"/>
  <c r="V164" i="4"/>
  <c r="G567" i="4"/>
  <c r="K567" i="4" s="1"/>
  <c r="F567" i="4"/>
  <c r="F669" i="4"/>
  <c r="V161" i="4"/>
  <c r="V136" i="4"/>
  <c r="V184" i="4"/>
  <c r="W442" i="4"/>
  <c r="W815" i="4" s="1"/>
  <c r="W112" i="2" s="1"/>
  <c r="G556" i="4"/>
  <c r="K556" i="4" s="1"/>
  <c r="F556" i="4"/>
  <c r="G472" i="4"/>
  <c r="K472" i="4" s="1"/>
  <c r="F472" i="4"/>
  <c r="W134" i="4"/>
  <c r="F46" i="3"/>
  <c r="F45" i="3" s="1"/>
  <c r="W155" i="4"/>
  <c r="H294" i="4"/>
  <c r="E295" i="4"/>
  <c r="F295" i="4" s="1"/>
  <c r="V304" i="4"/>
  <c r="H348" i="4"/>
  <c r="E348" i="4" s="1"/>
  <c r="E349" i="4"/>
  <c r="V98" i="4"/>
  <c r="V765" i="4" s="1"/>
  <c r="V78" i="2" s="1"/>
  <c r="V181" i="4"/>
  <c r="M494" i="4"/>
  <c r="P494" i="4" s="1"/>
  <c r="Y494" i="4" s="1"/>
  <c r="P495" i="4"/>
  <c r="H421" i="4"/>
  <c r="E422" i="4"/>
  <c r="F422" i="4" s="1"/>
  <c r="G669" i="4"/>
  <c r="V108" i="4"/>
  <c r="V436" i="4"/>
  <c r="V809" i="4" s="1"/>
  <c r="V106" i="2" s="1"/>
  <c r="V451" i="4"/>
  <c r="V824" i="4" s="1"/>
  <c r="V121" i="2" s="1"/>
  <c r="P556" i="4"/>
  <c r="Y556" i="4" s="1"/>
  <c r="V448" i="4"/>
  <c r="V821" i="4" s="1"/>
  <c r="V118" i="2" s="1"/>
  <c r="M479" i="4"/>
  <c r="P480" i="4"/>
  <c r="Y480" i="4" s="1"/>
  <c r="V155" i="4"/>
  <c r="G422" i="4"/>
  <c r="K422" i="4" s="1"/>
  <c r="V424" i="4"/>
  <c r="V797" i="4" s="1"/>
  <c r="V94" i="2" s="1"/>
  <c r="Y555" i="4"/>
  <c r="V463" i="4"/>
  <c r="V836" i="4" s="1"/>
  <c r="V133" i="2" s="1"/>
  <c r="Y504" i="4"/>
  <c r="V445" i="4"/>
  <c r="V818" i="4" s="1"/>
  <c r="V115" i="2" s="1"/>
  <c r="V145" i="4"/>
  <c r="V724" i="4" s="1"/>
  <c r="V37" i="2" s="1"/>
  <c r="V439" i="4"/>
  <c r="V812" i="4" s="1"/>
  <c r="V109" i="2" s="1"/>
  <c r="V457" i="4"/>
  <c r="V830" i="4" s="1"/>
  <c r="V127" i="2" s="1"/>
  <c r="L669" i="4"/>
  <c r="L617" i="4" s="1"/>
  <c r="P670" i="4"/>
  <c r="H133" i="4"/>
  <c r="E134" i="4"/>
  <c r="F134" i="4" s="1"/>
  <c r="V134" i="4" s="1"/>
  <c r="V473" i="4"/>
  <c r="Q23" i="2"/>
  <c r="U23" i="2" s="1"/>
  <c r="O31" i="1"/>
  <c r="Q92" i="2"/>
  <c r="U93" i="2"/>
  <c r="L92" i="2"/>
  <c r="P93" i="2"/>
  <c r="H22" i="2"/>
  <c r="E23" i="2"/>
  <c r="F23" i="2" s="1"/>
  <c r="D21" i="2"/>
  <c r="L22" i="2"/>
  <c r="P143" i="2"/>
  <c r="P142" i="2" s="1"/>
  <c r="Y193" i="2"/>
  <c r="D92" i="2"/>
  <c r="U143" i="2"/>
  <c r="U142" i="2" s="1"/>
  <c r="Q669" i="4"/>
  <c r="Q617" i="4" s="1"/>
  <c r="U670" i="4"/>
  <c r="R350" i="4"/>
  <c r="U351" i="4"/>
  <c r="Y351" i="4" s="1"/>
  <c r="M349" i="4"/>
  <c r="P350" i="4"/>
  <c r="R294" i="4"/>
  <c r="U294" i="4" s="1"/>
  <c r="U295" i="4"/>
  <c r="M294" i="4"/>
  <c r="P295" i="4"/>
  <c r="R225" i="4"/>
  <c r="M226" i="4"/>
  <c r="P227" i="4"/>
  <c r="Y227" i="4" s="1"/>
  <c r="R187" i="4"/>
  <c r="U187" i="4" s="1"/>
  <c r="U188" i="4"/>
  <c r="M187" i="4"/>
  <c r="P187" i="4" s="1"/>
  <c r="P188" i="4"/>
  <c r="U133" i="4"/>
  <c r="P133" i="4"/>
  <c r="F66" i="3"/>
  <c r="F26" i="1" s="1"/>
  <c r="F61" i="3"/>
  <c r="D21" i="3"/>
  <c r="D20" i="3" s="1"/>
  <c r="W499" i="4"/>
  <c r="J72" i="3"/>
  <c r="W459" i="4"/>
  <c r="W832" i="4" s="1"/>
  <c r="W129" i="2" s="1"/>
  <c r="J63" i="3"/>
  <c r="J62" i="3" s="1"/>
  <c r="W241" i="4"/>
  <c r="W722" i="4" s="1"/>
  <c r="W35" i="2" s="1"/>
  <c r="J48" i="3"/>
  <c r="V48" i="3" s="1"/>
  <c r="J25" i="3"/>
  <c r="V25" i="3" s="1"/>
  <c r="F92" i="3"/>
  <c r="F33" i="3"/>
  <c r="F32" i="3" s="1"/>
  <c r="F21" i="1" s="1"/>
  <c r="W193" i="4"/>
  <c r="W217" i="4"/>
  <c r="W161" i="4"/>
  <c r="G195" i="2"/>
  <c r="W236" i="4"/>
  <c r="W717" i="4" s="1"/>
  <c r="W30" i="2" s="1"/>
  <c r="W81" i="4"/>
  <c r="W767" i="4" s="1"/>
  <c r="W80" i="2" s="1"/>
  <c r="L420" i="4"/>
  <c r="P420" i="4" s="1"/>
  <c r="W568" i="4"/>
  <c r="W424" i="4"/>
  <c r="W797" i="4" s="1"/>
  <c r="W94" i="2" s="1"/>
  <c r="W343" i="4"/>
  <c r="W88" i="4"/>
  <c r="W774" i="4" s="1"/>
  <c r="W87" i="2" s="1"/>
  <c r="W326" i="4"/>
  <c r="W283" i="4"/>
  <c r="W165" i="4"/>
  <c r="W36" i="4"/>
  <c r="W721" i="4" s="1"/>
  <c r="W34" i="2" s="1"/>
  <c r="L348" i="4"/>
  <c r="Q503" i="4"/>
  <c r="U503" i="4" s="1"/>
  <c r="W84" i="4"/>
  <c r="W162" i="4"/>
  <c r="W467" i="4"/>
  <c r="W840" i="4" s="1"/>
  <c r="W137" i="2" s="1"/>
  <c r="W258" i="4"/>
  <c r="W255" i="4"/>
  <c r="W218" i="4"/>
  <c r="V41" i="3" s="1"/>
  <c r="Q478" i="4"/>
  <c r="U478" i="4" s="1"/>
  <c r="W242" i="4"/>
  <c r="Q226" i="4"/>
  <c r="U226" i="4" s="1"/>
  <c r="W239" i="4"/>
  <c r="W365" i="4"/>
  <c r="W336" i="4"/>
  <c r="W70" i="4"/>
  <c r="W755" i="4" s="1"/>
  <c r="W68" i="2" s="1"/>
  <c r="D555" i="4"/>
  <c r="W439" i="4"/>
  <c r="W812" i="4" s="1"/>
  <c r="W109" i="2" s="1"/>
  <c r="Q554" i="4"/>
  <c r="U554" i="4" s="1"/>
  <c r="W267" i="4"/>
  <c r="D503" i="4"/>
  <c r="L226" i="4"/>
  <c r="L554" i="4"/>
  <c r="P554" i="4" s="1"/>
  <c r="W342" i="4"/>
  <c r="W252" i="4"/>
  <c r="W734" i="4" s="1"/>
  <c r="W47" i="2" s="1"/>
  <c r="W327" i="4"/>
  <c r="W508" i="4"/>
  <c r="W799" i="4" s="1"/>
  <c r="W96" i="2" s="1"/>
  <c r="J77" i="3"/>
  <c r="W282" i="4"/>
  <c r="W164" i="4"/>
  <c r="W324" i="4"/>
  <c r="W58" i="4"/>
  <c r="W743" i="4" s="1"/>
  <c r="W56" i="2" s="1"/>
  <c r="W62" i="4"/>
  <c r="W747" i="4" s="1"/>
  <c r="W60" i="2" s="1"/>
  <c r="W454" i="4"/>
  <c r="W827" i="4" s="1"/>
  <c r="W124" i="2" s="1"/>
  <c r="W248" i="4"/>
  <c r="W54" i="4"/>
  <c r="W739" i="4" s="1"/>
  <c r="W52" i="2" s="1"/>
  <c r="W275" i="4"/>
  <c r="W368" i="4"/>
  <c r="W727" i="4" s="1"/>
  <c r="W40" i="2" s="1"/>
  <c r="J57" i="3"/>
  <c r="J55" i="3" s="1"/>
  <c r="W238" i="4"/>
  <c r="W366" i="4"/>
  <c r="W335" i="4"/>
  <c r="W505" i="4"/>
  <c r="W427" i="4"/>
  <c r="W800" i="4" s="1"/>
  <c r="W97" i="2" s="1"/>
  <c r="W339" i="4"/>
  <c r="W480" i="4"/>
  <c r="W250" i="4"/>
  <c r="X32" i="1"/>
  <c r="X31" i="1" s="1"/>
  <c r="W231" i="4"/>
  <c r="W153" i="4"/>
  <c r="W270" i="4"/>
  <c r="W433" i="4"/>
  <c r="W806" i="4" s="1"/>
  <c r="W103" i="2" s="1"/>
  <c r="W301" i="4"/>
  <c r="W312" i="4"/>
  <c r="W311" i="4"/>
  <c r="J51" i="3"/>
  <c r="V51" i="3" s="1"/>
  <c r="W259" i="4"/>
  <c r="W182" i="4"/>
  <c r="W48" i="4"/>
  <c r="W457" i="4"/>
  <c r="W830" i="4" s="1"/>
  <c r="W127" i="2" s="1"/>
  <c r="D421" i="4"/>
  <c r="W286" i="4"/>
  <c r="W178" i="4"/>
  <c r="W47" i="4"/>
  <c r="W296" i="4"/>
  <c r="W280" i="4"/>
  <c r="W279" i="4"/>
  <c r="W41" i="4"/>
  <c r="W726" i="4" s="1"/>
  <c r="W39" i="2" s="1"/>
  <c r="W243" i="4"/>
  <c r="W299" i="4"/>
  <c r="J27" i="3"/>
  <c r="V27" i="3" s="1"/>
  <c r="W430" i="4"/>
  <c r="W803" i="4" s="1"/>
  <c r="W100" i="2" s="1"/>
  <c r="W473" i="4"/>
  <c r="W234" i="4"/>
  <c r="W246" i="4"/>
  <c r="W191" i="4"/>
  <c r="W190" i="4" s="1"/>
  <c r="W189" i="4" s="1"/>
  <c r="W451" i="4"/>
  <c r="W824" i="4" s="1"/>
  <c r="W121" i="2" s="1"/>
  <c r="W303" i="4"/>
  <c r="W718" i="4" s="1"/>
  <c r="W31" i="2" s="1"/>
  <c r="W263" i="4"/>
  <c r="D566" i="4"/>
  <c r="Q420" i="4"/>
  <c r="U420" i="4" s="1"/>
  <c r="W254" i="4"/>
  <c r="W557" i="4"/>
  <c r="W445" i="4"/>
  <c r="W818" i="4" s="1"/>
  <c r="W115" i="2" s="1"/>
  <c r="W266" i="4"/>
  <c r="W66" i="4"/>
  <c r="W751" i="4" s="1"/>
  <c r="W64" i="2" s="1"/>
  <c r="W469" i="4"/>
  <c r="W842" i="4" s="1"/>
  <c r="W139" i="2" s="1"/>
  <c r="W340" i="4"/>
  <c r="Q565" i="4"/>
  <c r="U565" i="4" s="1"/>
  <c r="W68" i="4"/>
  <c r="L294" i="4"/>
  <c r="W46" i="4"/>
  <c r="W731" i="4" s="1"/>
  <c r="W44" i="2" s="1"/>
  <c r="L478" i="4"/>
  <c r="W251" i="4"/>
  <c r="F23" i="3"/>
  <c r="F22" i="3" s="1"/>
  <c r="F20" i="1" s="1"/>
  <c r="W262" i="4"/>
  <c r="W77" i="4"/>
  <c r="W74" i="4"/>
  <c r="W759" i="4" s="1"/>
  <c r="W72" i="2" s="1"/>
  <c r="W271" i="4"/>
  <c r="W302" i="4"/>
  <c r="W232" i="4"/>
  <c r="W713" i="4" s="1"/>
  <c r="W26" i="2" s="1"/>
  <c r="J47" i="3"/>
  <c r="V47" i="3" s="1"/>
  <c r="E32" i="1"/>
  <c r="E31" i="1" s="1"/>
  <c r="W323" i="4"/>
  <c r="Q348" i="4"/>
  <c r="L503" i="4"/>
  <c r="P503" i="4" s="1"/>
  <c r="W287" i="4"/>
  <c r="W179" i="4"/>
  <c r="W137" i="4"/>
  <c r="W274" i="4"/>
  <c r="W64" i="4"/>
  <c r="W87" i="4"/>
  <c r="W773" i="4" s="1"/>
  <c r="W86" i="2" s="1"/>
  <c r="W52" i="4"/>
  <c r="W737" i="4" s="1"/>
  <c r="W50" i="2" s="1"/>
  <c r="W484" i="4"/>
  <c r="W811" i="4" s="1"/>
  <c r="W108" i="2" s="1"/>
  <c r="J68" i="3"/>
  <c r="W460" i="4"/>
  <c r="W833" i="4" s="1"/>
  <c r="W130" i="2" s="1"/>
  <c r="W27" i="4"/>
  <c r="W477" i="4"/>
  <c r="J65" i="3"/>
  <c r="W300" i="4"/>
  <c r="J52" i="3"/>
  <c r="V52" i="3" s="1"/>
  <c r="W138" i="4"/>
  <c r="J35" i="3"/>
  <c r="V35" i="3" s="1"/>
  <c r="W31" i="4"/>
  <c r="W436" i="4"/>
  <c r="W809" i="4" s="1"/>
  <c r="W106" i="2" s="1"/>
  <c r="L566" i="4"/>
  <c r="P566" i="4" s="1"/>
  <c r="Y566" i="4" s="1"/>
  <c r="W472" i="4"/>
  <c r="W235" i="4"/>
  <c r="W247" i="4"/>
  <c r="W175" i="4"/>
  <c r="W174" i="4"/>
  <c r="W449" i="4"/>
  <c r="W822" i="4" s="1"/>
  <c r="W119" i="2" s="1"/>
  <c r="D225" i="4" l="1"/>
  <c r="G225" i="4" s="1"/>
  <c r="W835" i="4"/>
  <c r="W132" i="2" s="1"/>
  <c r="W712" i="4"/>
  <c r="W25" i="2" s="1"/>
  <c r="U25" i="1"/>
  <c r="U24" i="1" s="1"/>
  <c r="U23" i="1" s="1"/>
  <c r="U60" i="3"/>
  <c r="U59" i="3" s="1"/>
  <c r="W716" i="4"/>
  <c r="W29" i="2" s="1"/>
  <c r="W749" i="4"/>
  <c r="W62" i="2" s="1"/>
  <c r="V715" i="4"/>
  <c r="V28" i="2" s="1"/>
  <c r="V760" i="4"/>
  <c r="V73" i="2" s="1"/>
  <c r="W714" i="4"/>
  <c r="W27" i="2" s="1"/>
  <c r="V188" i="4"/>
  <c r="W762" i="4"/>
  <c r="W75" i="2" s="1"/>
  <c r="V719" i="4"/>
  <c r="V32" i="2" s="1"/>
  <c r="V744" i="4"/>
  <c r="V57" i="2" s="1"/>
  <c r="W753" i="4"/>
  <c r="W66" i="2" s="1"/>
  <c r="W733" i="4"/>
  <c r="W46" i="2" s="1"/>
  <c r="W730" i="4"/>
  <c r="W43" i="2" s="1"/>
  <c r="W770" i="4"/>
  <c r="W83" i="2" s="1"/>
  <c r="V479" i="4"/>
  <c r="V773" i="4"/>
  <c r="V86" i="2" s="1"/>
  <c r="V736" i="4"/>
  <c r="V49" i="2" s="1"/>
  <c r="V39" i="3"/>
  <c r="W763" i="4"/>
  <c r="W76" i="2" s="1"/>
  <c r="V728" i="4"/>
  <c r="V41" i="2" s="1"/>
  <c r="V748" i="4"/>
  <c r="V61" i="2" s="1"/>
  <c r="W352" i="4"/>
  <c r="V711" i="4"/>
  <c r="V24" i="2" s="1"/>
  <c r="V769" i="4"/>
  <c r="V82" i="2" s="1"/>
  <c r="V93" i="4"/>
  <c r="W691" i="4"/>
  <c r="P23" i="2"/>
  <c r="Y23" i="2" s="1"/>
  <c r="W106" i="4"/>
  <c r="V295" i="4"/>
  <c r="E92" i="2"/>
  <c r="F92" i="2" s="1"/>
  <c r="W671" i="4"/>
  <c r="H617" i="4"/>
  <c r="K670" i="4"/>
  <c r="V670" i="4" s="1"/>
  <c r="Y670" i="4"/>
  <c r="Y133" i="4"/>
  <c r="J35" i="1"/>
  <c r="V35" i="1" s="1"/>
  <c r="V197" i="2"/>
  <c r="U35" i="1" s="1"/>
  <c r="Y295" i="4"/>
  <c r="V472" i="4"/>
  <c r="V489" i="4"/>
  <c r="V504" i="4"/>
  <c r="Y188" i="4"/>
  <c r="V351" i="4"/>
  <c r="G503" i="4"/>
  <c r="K503" i="4" s="1"/>
  <c r="F503" i="4"/>
  <c r="U22" i="3"/>
  <c r="G187" i="4"/>
  <c r="K187" i="4" s="1"/>
  <c r="D132" i="4"/>
  <c r="G132" i="4" s="1"/>
  <c r="G21" i="4" s="1"/>
  <c r="G20" i="4" s="1"/>
  <c r="F187" i="4"/>
  <c r="V228" i="4"/>
  <c r="R132" i="4"/>
  <c r="H226" i="4"/>
  <c r="E226" i="4" s="1"/>
  <c r="F226" i="4" s="1"/>
  <c r="E227" i="4"/>
  <c r="F227" i="4" s="1"/>
  <c r="G488" i="4"/>
  <c r="K488" i="4" s="1"/>
  <c r="W488" i="4" s="1"/>
  <c r="F488" i="4"/>
  <c r="V24" i="3"/>
  <c r="P294" i="4"/>
  <c r="Y294" i="4" s="1"/>
  <c r="V422" i="4"/>
  <c r="P105" i="4"/>
  <c r="K31" i="3"/>
  <c r="K91" i="3" s="1"/>
  <c r="K227" i="4"/>
  <c r="P19" i="1"/>
  <c r="P21" i="3"/>
  <c r="P20" i="3" s="1"/>
  <c r="E30" i="3"/>
  <c r="E22" i="3" s="1"/>
  <c r="E20" i="1" s="1"/>
  <c r="Y187" i="4"/>
  <c r="V91" i="4"/>
  <c r="G350" i="4"/>
  <c r="K350" i="4" s="1"/>
  <c r="D349" i="4"/>
  <c r="F350" i="4"/>
  <c r="F44" i="3"/>
  <c r="F43" i="3" s="1"/>
  <c r="F22" i="1" s="1"/>
  <c r="F25" i="1"/>
  <c r="F24" i="1" s="1"/>
  <c r="F23" i="1" s="1"/>
  <c r="F60" i="3"/>
  <c r="F59" i="3" s="1"/>
  <c r="X53" i="3"/>
  <c r="O43" i="3"/>
  <c r="O22" i="1" s="1"/>
  <c r="O27" i="1"/>
  <c r="O24" i="1" s="1"/>
  <c r="O23" i="1" s="1"/>
  <c r="X73" i="3"/>
  <c r="J76" i="3"/>
  <c r="V77" i="3"/>
  <c r="T44" i="3"/>
  <c r="X49" i="3"/>
  <c r="V57" i="3"/>
  <c r="V55" i="3" s="1"/>
  <c r="J40" i="3"/>
  <c r="V40" i="3" s="1"/>
  <c r="J37" i="3"/>
  <c r="V37" i="3" s="1"/>
  <c r="V63" i="3"/>
  <c r="V62" i="3" s="1"/>
  <c r="J71" i="3"/>
  <c r="V71" i="3" s="1"/>
  <c r="V72" i="3"/>
  <c r="J82" i="3"/>
  <c r="V83" i="3"/>
  <c r="J64" i="3"/>
  <c r="V64" i="3" s="1"/>
  <c r="V65" i="3"/>
  <c r="J67" i="3"/>
  <c r="V67" i="3" s="1"/>
  <c r="V68" i="3"/>
  <c r="X85" i="3"/>
  <c r="M478" i="4"/>
  <c r="P478" i="4" s="1"/>
  <c r="Y478" i="4" s="1"/>
  <c r="P479" i="4"/>
  <c r="Y479" i="4" s="1"/>
  <c r="Y503" i="4"/>
  <c r="G566" i="4"/>
  <c r="K566" i="4" s="1"/>
  <c r="F566" i="4"/>
  <c r="Y554" i="4"/>
  <c r="Y420" i="4"/>
  <c r="M132" i="4"/>
  <c r="H132" i="4"/>
  <c r="H21" i="4" s="1"/>
  <c r="H20" i="4" s="1"/>
  <c r="E133" i="4"/>
  <c r="F133" i="4" s="1"/>
  <c r="K133" i="4"/>
  <c r="H420" i="4"/>
  <c r="E421" i="4"/>
  <c r="F421" i="4" s="1"/>
  <c r="E294" i="4"/>
  <c r="F294" i="4" s="1"/>
  <c r="M501" i="4"/>
  <c r="M500" i="4" s="1"/>
  <c r="V556" i="4"/>
  <c r="K294" i="4"/>
  <c r="G421" i="4"/>
  <c r="K421" i="4" s="1"/>
  <c r="G555" i="4"/>
  <c r="K555" i="4" s="1"/>
  <c r="F555" i="4"/>
  <c r="G478" i="4"/>
  <c r="K478" i="4" s="1"/>
  <c r="F478" i="4"/>
  <c r="Q22" i="2"/>
  <c r="U22" i="2" s="1"/>
  <c r="P669" i="4"/>
  <c r="Y495" i="4"/>
  <c r="W495" i="4"/>
  <c r="V567" i="4"/>
  <c r="W494" i="4"/>
  <c r="F33" i="1"/>
  <c r="K195" i="2"/>
  <c r="J33" i="1" s="1"/>
  <c r="V33" i="1" s="1"/>
  <c r="H21" i="2"/>
  <c r="E22" i="2"/>
  <c r="F22" i="2" s="1"/>
  <c r="Q91" i="2"/>
  <c r="U92" i="2"/>
  <c r="Y143" i="2"/>
  <c r="Y142" i="2" s="1"/>
  <c r="Y93" i="2"/>
  <c r="D91" i="2"/>
  <c r="L21" i="2"/>
  <c r="P22" i="2"/>
  <c r="D20" i="2"/>
  <c r="L91" i="2"/>
  <c r="P92" i="2"/>
  <c r="H90" i="2"/>
  <c r="E90" i="2" s="1"/>
  <c r="E91" i="2"/>
  <c r="U669" i="4"/>
  <c r="U617" i="4" s="1"/>
  <c r="U350" i="4"/>
  <c r="Y350" i="4" s="1"/>
  <c r="R349" i="4"/>
  <c r="G93" i="2"/>
  <c r="M348" i="4"/>
  <c r="P348" i="4" s="1"/>
  <c r="P349" i="4"/>
  <c r="M225" i="4"/>
  <c r="P226" i="4"/>
  <c r="Y226" i="4" s="1"/>
  <c r="J92" i="3"/>
  <c r="V92" i="3" s="1"/>
  <c r="J46" i="3"/>
  <c r="W30" i="4"/>
  <c r="W715" i="4" s="1"/>
  <c r="W28" i="2" s="1"/>
  <c r="W504" i="4"/>
  <c r="W216" i="4"/>
  <c r="W422" i="4"/>
  <c r="J50" i="3"/>
  <c r="L225" i="4"/>
  <c r="W80" i="4"/>
  <c r="W766" i="4" s="1"/>
  <c r="W79" i="2" s="1"/>
  <c r="D554" i="4"/>
  <c r="W567" i="4"/>
  <c r="W67" i="4"/>
  <c r="W752" i="4" s="1"/>
  <c r="W65" i="2" s="1"/>
  <c r="W448" i="4"/>
  <c r="W821" i="4" s="1"/>
  <c r="W118" i="2" s="1"/>
  <c r="L502" i="4"/>
  <c r="P502" i="4" s="1"/>
  <c r="W83" i="4"/>
  <c r="D420" i="4"/>
  <c r="W556" i="4"/>
  <c r="J23" i="3"/>
  <c r="J22" i="3" s="1"/>
  <c r="J20" i="1" s="1"/>
  <c r="W423" i="4"/>
  <c r="L565" i="4"/>
  <c r="P565" i="4" s="1"/>
  <c r="Y565" i="4" s="1"/>
  <c r="Q564" i="4"/>
  <c r="U564" i="4" s="1"/>
  <c r="W295" i="4"/>
  <c r="W43" i="4"/>
  <c r="W728" i="4" s="1"/>
  <c r="W41" i="2" s="1"/>
  <c r="W40" i="4"/>
  <c r="W725" i="4" s="1"/>
  <c r="W38" i="2" s="1"/>
  <c r="W35" i="4"/>
  <c r="W720" i="4" s="1"/>
  <c r="W33" i="2" s="1"/>
  <c r="W60" i="4"/>
  <c r="W745" i="4" s="1"/>
  <c r="W58" i="2" s="1"/>
  <c r="Q225" i="4"/>
  <c r="U225" i="4" s="1"/>
  <c r="W72" i="4"/>
  <c r="W757" i="4" s="1"/>
  <c r="W70" i="2" s="1"/>
  <c r="W51" i="4"/>
  <c r="W736" i="4" s="1"/>
  <c r="W49" i="2" s="1"/>
  <c r="W56" i="4"/>
  <c r="W741" i="4" s="1"/>
  <c r="W54" i="2" s="1"/>
  <c r="W76" i="4"/>
  <c r="W761" i="4" s="1"/>
  <c r="W74" i="2" s="1"/>
  <c r="W351" i="4"/>
  <c r="W94" i="4"/>
  <c r="W93" i="4" s="1"/>
  <c r="J33" i="3"/>
  <c r="W181" i="4"/>
  <c r="W44" i="4"/>
  <c r="W729" i="4" s="1"/>
  <c r="W42" i="2" s="1"/>
  <c r="W26" i="4"/>
  <c r="D565" i="4"/>
  <c r="W466" i="4"/>
  <c r="W839" i="4" s="1"/>
  <c r="W136" i="2" s="1"/>
  <c r="W63" i="4"/>
  <c r="W748" i="4" s="1"/>
  <c r="W61" i="2" s="1"/>
  <c r="D502" i="4"/>
  <c r="Q502" i="4"/>
  <c r="U502" i="4" s="1"/>
  <c r="U132" i="4" l="1"/>
  <c r="U21" i="4" s="1"/>
  <c r="U20" i="4" s="1"/>
  <c r="R21" i="4"/>
  <c r="R20" i="4" s="1"/>
  <c r="P132" i="4"/>
  <c r="P21" i="4" s="1"/>
  <c r="M21" i="4"/>
  <c r="M20" i="4" s="1"/>
  <c r="W769" i="4"/>
  <c r="W82" i="2" s="1"/>
  <c r="U21" i="3"/>
  <c r="U20" i="3" s="1"/>
  <c r="U20" i="1"/>
  <c r="U19" i="1" s="1"/>
  <c r="W670" i="4"/>
  <c r="K669" i="4"/>
  <c r="V669" i="4" s="1"/>
  <c r="W479" i="4"/>
  <c r="P617" i="4"/>
  <c r="F21" i="3"/>
  <c r="F20" i="3" s="1"/>
  <c r="V421" i="4"/>
  <c r="K226" i="4"/>
  <c r="V226" i="4" s="1"/>
  <c r="W294" i="4"/>
  <c r="H225" i="4"/>
  <c r="E225" i="4" s="1"/>
  <c r="F225" i="4" s="1"/>
  <c r="V350" i="4"/>
  <c r="V503" i="4"/>
  <c r="W478" i="4"/>
  <c r="Y105" i="4"/>
  <c r="O31" i="3"/>
  <c r="O91" i="3" s="1"/>
  <c r="W105" i="4"/>
  <c r="G349" i="4"/>
  <c r="K349" i="4" s="1"/>
  <c r="F349" i="4"/>
  <c r="D348" i="4"/>
  <c r="V227" i="4"/>
  <c r="V187" i="4"/>
  <c r="G502" i="4"/>
  <c r="K502" i="4" s="1"/>
  <c r="F502" i="4"/>
  <c r="Y132" i="4"/>
  <c r="Y21" i="4" s="1"/>
  <c r="Y20" i="4" s="1"/>
  <c r="V555" i="4"/>
  <c r="E21" i="3"/>
  <c r="E20" i="3" s="1"/>
  <c r="E19" i="1"/>
  <c r="K30" i="3"/>
  <c r="K22" i="3" s="1"/>
  <c r="K20" i="1" s="1"/>
  <c r="K90" i="3"/>
  <c r="V488" i="4"/>
  <c r="F19" i="1"/>
  <c r="J66" i="3"/>
  <c r="V66" i="3" s="1"/>
  <c r="X27" i="1"/>
  <c r="X24" i="1" s="1"/>
  <c r="X23" i="1" s="1"/>
  <c r="X60" i="3"/>
  <c r="X59" i="3" s="1"/>
  <c r="Y92" i="2"/>
  <c r="J61" i="3"/>
  <c r="J25" i="1" s="1"/>
  <c r="V25" i="1" s="1"/>
  <c r="J32" i="3"/>
  <c r="J21" i="1" s="1"/>
  <c r="V33" i="3"/>
  <c r="J45" i="3"/>
  <c r="V45" i="3" s="1"/>
  <c r="V46" i="3"/>
  <c r="J54" i="3"/>
  <c r="J75" i="3"/>
  <c r="V76" i="3"/>
  <c r="J49" i="3"/>
  <c r="V49" i="3" s="1"/>
  <c r="V50" i="3"/>
  <c r="V23" i="3"/>
  <c r="J81" i="3"/>
  <c r="V81" i="3" s="1"/>
  <c r="V82" i="3"/>
  <c r="T43" i="3"/>
  <c r="T22" i="1" s="1"/>
  <c r="X44" i="3"/>
  <c r="G420" i="4"/>
  <c r="K420" i="4" s="1"/>
  <c r="Q21" i="2"/>
  <c r="U21" i="2" s="1"/>
  <c r="V478" i="4"/>
  <c r="Y502" i="4"/>
  <c r="H419" i="4"/>
  <c r="E420" i="4"/>
  <c r="F420" i="4" s="1"/>
  <c r="G554" i="4"/>
  <c r="K554" i="4" s="1"/>
  <c r="W554" i="4" s="1"/>
  <c r="F554" i="4"/>
  <c r="V294" i="4"/>
  <c r="Y669" i="4"/>
  <c r="Y617" i="4" s="1"/>
  <c r="Y22" i="2"/>
  <c r="W133" i="4"/>
  <c r="V133" i="4"/>
  <c r="V566" i="4"/>
  <c r="M419" i="4"/>
  <c r="M418" i="4" s="1"/>
  <c r="G565" i="4"/>
  <c r="K565" i="4" s="1"/>
  <c r="W565" i="4" s="1"/>
  <c r="F565" i="4"/>
  <c r="E132" i="4"/>
  <c r="K132" i="4"/>
  <c r="L20" i="2"/>
  <c r="P20" i="2" s="1"/>
  <c r="P21" i="2"/>
  <c r="W195" i="2"/>
  <c r="V195" i="2"/>
  <c r="U33" i="1" s="1"/>
  <c r="G92" i="2"/>
  <c r="K93" i="2"/>
  <c r="L90" i="2"/>
  <c r="P90" i="2" s="1"/>
  <c r="P91" i="2"/>
  <c r="D90" i="2"/>
  <c r="F90" i="2" s="1"/>
  <c r="F91" i="2"/>
  <c r="Q90" i="2"/>
  <c r="U90" i="2" s="1"/>
  <c r="U91" i="2"/>
  <c r="H20" i="2"/>
  <c r="E20" i="2" s="1"/>
  <c r="F20" i="2" s="1"/>
  <c r="E21" i="2"/>
  <c r="F21" i="2" s="1"/>
  <c r="U349" i="4"/>
  <c r="Y349" i="4" s="1"/>
  <c r="R348" i="4"/>
  <c r="P225" i="4"/>
  <c r="Y225" i="4" s="1"/>
  <c r="M224" i="4"/>
  <c r="W503" i="4"/>
  <c r="D501" i="4"/>
  <c r="W39" i="4"/>
  <c r="W724" i="4" s="1"/>
  <c r="W37" i="2" s="1"/>
  <c r="W55" i="4"/>
  <c r="W740" i="4" s="1"/>
  <c r="W53" i="2" s="1"/>
  <c r="W71" i="4"/>
  <c r="W756" i="4" s="1"/>
  <c r="W69" i="2" s="1"/>
  <c r="L501" i="4"/>
  <c r="P501" i="4" s="1"/>
  <c r="W136" i="4"/>
  <c r="W34" i="4"/>
  <c r="W719" i="4" s="1"/>
  <c r="W32" i="2" s="1"/>
  <c r="D564" i="4"/>
  <c r="W79" i="4"/>
  <c r="W765" i="4" s="1"/>
  <c r="W78" i="2" s="1"/>
  <c r="W230" i="4"/>
  <c r="W229" i="4"/>
  <c r="L564" i="4"/>
  <c r="P564" i="4" s="1"/>
  <c r="Y564" i="4" s="1"/>
  <c r="W59" i="4"/>
  <c r="W744" i="4" s="1"/>
  <c r="W57" i="2" s="1"/>
  <c r="W297" i="4"/>
  <c r="W298" i="4"/>
  <c r="W75" i="4"/>
  <c r="W760" i="4" s="1"/>
  <c r="W73" i="2" s="1"/>
  <c r="W555" i="4"/>
  <c r="L224" i="4"/>
  <c r="W350" i="4"/>
  <c r="Q501" i="4"/>
  <c r="U501" i="4" s="1"/>
  <c r="W152" i="4"/>
  <c r="W732" i="4" s="1"/>
  <c r="W45" i="2" s="1"/>
  <c r="Q224" i="4"/>
  <c r="W421" i="4"/>
  <c r="W566" i="4"/>
  <c r="W132" i="4" l="1"/>
  <c r="W21" i="4" s="1"/>
  <c r="W20" i="4" s="1"/>
  <c r="K21" i="4"/>
  <c r="K20" i="4" s="1"/>
  <c r="P20" i="4"/>
  <c r="F132" i="4"/>
  <c r="F21" i="4" s="1"/>
  <c r="F20" i="4" s="1"/>
  <c r="E21" i="4"/>
  <c r="E20" i="4" s="1"/>
  <c r="W711" i="4"/>
  <c r="W24" i="2" s="1"/>
  <c r="W669" i="4"/>
  <c r="J26" i="1"/>
  <c r="V26" i="1" s="1"/>
  <c r="Q20" i="2"/>
  <c r="U20" i="2" s="1"/>
  <c r="Y20" i="2" s="1"/>
  <c r="Y21" i="2"/>
  <c r="H224" i="4"/>
  <c r="E224" i="4" s="1"/>
  <c r="K225" i="4"/>
  <c r="W226" i="4"/>
  <c r="V565" i="4"/>
  <c r="V132" i="4"/>
  <c r="V21" i="4" s="1"/>
  <c r="V20" i="4" s="1"/>
  <c r="V225" i="4"/>
  <c r="V554" i="4"/>
  <c r="K19" i="1"/>
  <c r="K21" i="3"/>
  <c r="K20" i="3" s="1"/>
  <c r="V502" i="4"/>
  <c r="V420" i="4"/>
  <c r="G348" i="4"/>
  <c r="K348" i="4" s="1"/>
  <c r="F348" i="4"/>
  <c r="D224" i="4"/>
  <c r="X31" i="3"/>
  <c r="X91" i="3" s="1"/>
  <c r="O30" i="3"/>
  <c r="V31" i="3"/>
  <c r="V349" i="4"/>
  <c r="V61" i="3"/>
  <c r="J44" i="3"/>
  <c r="V44" i="3" s="1"/>
  <c r="T19" i="1"/>
  <c r="T21" i="3"/>
  <c r="T20" i="3" s="1"/>
  <c r="J74" i="3"/>
  <c r="V75" i="3"/>
  <c r="V32" i="3"/>
  <c r="V21" i="1" s="1"/>
  <c r="X43" i="3"/>
  <c r="X22" i="1" s="1"/>
  <c r="J53" i="3"/>
  <c r="V53" i="3" s="1"/>
  <c r="V54" i="3"/>
  <c r="G564" i="4"/>
  <c r="K564" i="4" s="1"/>
  <c r="W564" i="4" s="1"/>
  <c r="F564" i="4"/>
  <c r="Y501" i="4"/>
  <c r="G501" i="4"/>
  <c r="K501" i="4" s="1"/>
  <c r="F501" i="4"/>
  <c r="H418" i="4"/>
  <c r="E418" i="4" s="1"/>
  <c r="E419" i="4"/>
  <c r="G23" i="2"/>
  <c r="K23" i="2" s="1"/>
  <c r="G91" i="2"/>
  <c r="K92" i="2"/>
  <c r="Y90" i="2"/>
  <c r="Y91" i="2"/>
  <c r="W93" i="2"/>
  <c r="V93" i="2"/>
  <c r="U348" i="4"/>
  <c r="Y348" i="4" s="1"/>
  <c r="R224" i="4"/>
  <c r="P224" i="4"/>
  <c r="W349" i="4"/>
  <c r="W198" i="4"/>
  <c r="W199" i="4"/>
  <c r="W228" i="4"/>
  <c r="W187" i="4"/>
  <c r="D500" i="4"/>
  <c r="W225" i="4"/>
  <c r="Q500" i="4"/>
  <c r="U500" i="4" s="1"/>
  <c r="W188" i="4"/>
  <c r="W420" i="4"/>
  <c r="L500" i="4"/>
  <c r="P500" i="4" s="1"/>
  <c r="W502" i="4"/>
  <c r="F224" i="4" l="1"/>
  <c r="V564" i="4"/>
  <c r="X30" i="3"/>
  <c r="X22" i="3" s="1"/>
  <c r="O22" i="3"/>
  <c r="O20" i="1" s="1"/>
  <c r="V30" i="3"/>
  <c r="V22" i="3" s="1"/>
  <c r="V20" i="1" s="1"/>
  <c r="G224" i="4"/>
  <c r="K224" i="4" s="1"/>
  <c r="V224" i="4" s="1"/>
  <c r="D21" i="4"/>
  <c r="O90" i="3"/>
  <c r="V348" i="4"/>
  <c r="G22" i="2"/>
  <c r="K22" i="2" s="1"/>
  <c r="J43" i="3"/>
  <c r="J73" i="3"/>
  <c r="J60" i="3" s="1"/>
  <c r="J59" i="3" s="1"/>
  <c r="V74" i="3"/>
  <c r="Y500" i="4"/>
  <c r="G500" i="4"/>
  <c r="K500" i="4" s="1"/>
  <c r="F500" i="4"/>
  <c r="V501" i="4"/>
  <c r="W92" i="2"/>
  <c r="V92" i="2"/>
  <c r="W23" i="2"/>
  <c r="V23" i="2"/>
  <c r="G90" i="2"/>
  <c r="K90" i="2" s="1"/>
  <c r="K91" i="2"/>
  <c r="U224" i="4"/>
  <c r="Y224" i="4" s="1"/>
  <c r="W501" i="4"/>
  <c r="W348" i="4"/>
  <c r="L419" i="4"/>
  <c r="P419" i="4" s="1"/>
  <c r="D419" i="4"/>
  <c r="Q419" i="4"/>
  <c r="U419" i="4" s="1"/>
  <c r="W227" i="4"/>
  <c r="J21" i="3" l="1"/>
  <c r="J20" i="3" s="1"/>
  <c r="J22" i="1"/>
  <c r="X20" i="1"/>
  <c r="X19" i="1" s="1"/>
  <c r="G21" i="2"/>
  <c r="G20" i="2" s="1"/>
  <c r="K20" i="2" s="1"/>
  <c r="D20" i="4"/>
  <c r="O21" i="3"/>
  <c r="V500" i="4"/>
  <c r="X90" i="3"/>
  <c r="J19" i="1"/>
  <c r="V43" i="3"/>
  <c r="V22" i="1" s="1"/>
  <c r="J27" i="1"/>
  <c r="V73" i="3"/>
  <c r="V60" i="3" s="1"/>
  <c r="V59" i="3" s="1"/>
  <c r="G419" i="4"/>
  <c r="K419" i="4" s="1"/>
  <c r="F419" i="4"/>
  <c r="Y419" i="4"/>
  <c r="W91" i="2"/>
  <c r="V91" i="2"/>
  <c r="W90" i="2"/>
  <c r="V90" i="2"/>
  <c r="W22" i="2"/>
  <c r="V22" i="2"/>
  <c r="Q418" i="4"/>
  <c r="U418" i="4" s="1"/>
  <c r="D418" i="4"/>
  <c r="W500" i="4"/>
  <c r="L418" i="4"/>
  <c r="P418" i="4" s="1"/>
  <c r="V21" i="3" l="1"/>
  <c r="K21" i="2"/>
  <c r="V21" i="2" s="1"/>
  <c r="V419" i="4"/>
  <c r="O19" i="1"/>
  <c r="V19" i="1" s="1"/>
  <c r="O20" i="3"/>
  <c r="X21" i="3"/>
  <c r="J24" i="1"/>
  <c r="V27" i="1"/>
  <c r="Y418" i="4"/>
  <c r="G418" i="4"/>
  <c r="K418" i="4" s="1"/>
  <c r="W418" i="4" s="1"/>
  <c r="F418" i="4"/>
  <c r="W20" i="2"/>
  <c r="V20" i="2"/>
  <c r="W419" i="4"/>
  <c r="W224" i="4"/>
  <c r="W21" i="2" l="1"/>
  <c r="V418" i="4"/>
  <c r="X20" i="3"/>
  <c r="V20" i="3"/>
  <c r="J23" i="1"/>
  <c r="V23" i="1" s="1"/>
  <c r="V24" i="1"/>
  <c r="F659" i="4"/>
  <c r="F888" i="4" s="1"/>
  <c r="F183" i="2" s="1"/>
  <c r="F633" i="4"/>
  <c r="F862" i="4" s="1"/>
  <c r="F157" i="2" s="1"/>
  <c r="F634" i="4"/>
  <c r="F863" i="4" s="1"/>
  <c r="F158" i="2" s="1"/>
  <c r="G622" i="4"/>
  <c r="F622" i="4"/>
  <c r="F851" i="4" s="1"/>
  <c r="F146" i="2" s="1"/>
  <c r="F664" i="4"/>
  <c r="F893" i="4" s="1"/>
  <c r="F188" i="2" s="1"/>
  <c r="F654" i="4"/>
  <c r="F883" i="4" s="1"/>
  <c r="F178" i="2" s="1"/>
  <c r="F623" i="4"/>
  <c r="F665" i="4"/>
  <c r="F894" i="4" s="1"/>
  <c r="F189" i="2" s="1"/>
  <c r="F643" i="4"/>
  <c r="F872" i="4" s="1"/>
  <c r="F167" i="2" s="1"/>
  <c r="F629" i="4"/>
  <c r="F858" i="4" s="1"/>
  <c r="F153" i="2" s="1"/>
  <c r="G652" i="4"/>
  <c r="F652" i="4"/>
  <c r="F881" i="4" s="1"/>
  <c r="F176" i="2" s="1"/>
  <c r="F621" i="4"/>
  <c r="F850" i="4" s="1"/>
  <c r="F145" i="2" s="1"/>
  <c r="F667" i="4"/>
  <c r="F896" i="4" s="1"/>
  <c r="F191" i="2" s="1"/>
  <c r="F656" i="4"/>
  <c r="F885" i="4" s="1"/>
  <c r="F180" i="2" s="1"/>
  <c r="G621" i="4"/>
  <c r="G850" i="4" s="1"/>
  <c r="G145" i="2" s="1"/>
  <c r="F649" i="4"/>
  <c r="F878" i="4" s="1"/>
  <c r="F173" i="2" s="1"/>
  <c r="G645" i="4"/>
  <c r="F645" i="4"/>
  <c r="F874" i="4" s="1"/>
  <c r="F169" i="2" s="1"/>
  <c r="G643" i="4"/>
  <c r="F648" i="4"/>
  <c r="F877" i="4" s="1"/>
  <c r="F172" i="2" s="1"/>
  <c r="F663" i="4"/>
  <c r="F892" i="4" s="1"/>
  <c r="F187" i="2" s="1"/>
  <c r="F651" i="4"/>
  <c r="F880" i="4" s="1"/>
  <c r="F175" i="2" s="1"/>
  <c r="F638" i="4"/>
  <c r="F867" i="4" s="1"/>
  <c r="F162" i="2" s="1"/>
  <c r="G654" i="4"/>
  <c r="F655" i="4"/>
  <c r="F884" i="4" s="1"/>
  <c r="F179" i="2" s="1"/>
  <c r="F636" i="4"/>
  <c r="F865" i="4" s="1"/>
  <c r="F160" i="2" s="1"/>
  <c r="F632" i="4"/>
  <c r="F861" i="4" s="1"/>
  <c r="F156" i="2" s="1"/>
  <c r="G629" i="4"/>
  <c r="G858" i="4" s="1"/>
  <c r="G153" i="2" s="1"/>
  <c r="F650" i="4"/>
  <c r="F879" i="4" s="1"/>
  <c r="F174" i="2" s="1"/>
  <c r="G628" i="4"/>
  <c r="F628" i="4"/>
  <c r="F857" i="4" s="1"/>
  <c r="F152" i="2" s="1"/>
  <c r="G648" i="4"/>
  <c r="F627" i="4"/>
  <c r="F856" i="4" s="1"/>
  <c r="F151" i="2" s="1"/>
  <c r="F624" i="4"/>
  <c r="F853" i="4" s="1"/>
  <c r="F148" i="2" s="1"/>
  <c r="G624" i="4"/>
  <c r="G639" i="4"/>
  <c r="F639" i="4"/>
  <c r="F868" i="4" s="1"/>
  <c r="F163" i="2" s="1"/>
  <c r="G662" i="4"/>
  <c r="G891" i="4" s="1"/>
  <c r="G186" i="2" s="1"/>
  <c r="F662" i="4"/>
  <c r="F891" i="4" s="1"/>
  <c r="F186" i="2" s="1"/>
  <c r="G642" i="4"/>
  <c r="F642" i="4"/>
  <c r="F871" i="4" s="1"/>
  <c r="F166" i="2" s="1"/>
  <c r="G632" i="4"/>
  <c r="G861" i="4" s="1"/>
  <c r="G156" i="2" s="1"/>
  <c r="F644" i="4"/>
  <c r="F873" i="4" s="1"/>
  <c r="F168" i="2" s="1"/>
  <c r="G646" i="4"/>
  <c r="F646" i="4"/>
  <c r="F875" i="4" s="1"/>
  <c r="F170" i="2" s="1"/>
  <c r="G638" i="4"/>
  <c r="G867" i="4" s="1"/>
  <c r="G162" i="2" s="1"/>
  <c r="G661" i="4"/>
  <c r="G890" i="4" s="1"/>
  <c r="G185" i="2" s="1"/>
  <c r="G647" i="4"/>
  <c r="G876" i="4" s="1"/>
  <c r="G171" i="2" s="1"/>
  <c r="F647" i="4"/>
  <c r="F876" i="4" s="1"/>
  <c r="F171" i="2" s="1"/>
  <c r="F625" i="4"/>
  <c r="F854" i="4" s="1"/>
  <c r="F149" i="2" s="1"/>
  <c r="G625" i="4"/>
  <c r="G649" i="4"/>
  <c r="F653" i="4"/>
  <c r="F882" i="4" s="1"/>
  <c r="F177" i="2" s="1"/>
  <c r="G655" i="4"/>
  <c r="K659" i="4"/>
  <c r="G631" i="4"/>
  <c r="F631" i="4"/>
  <c r="F860" i="4" s="1"/>
  <c r="F155" i="2" s="1"/>
  <c r="G665" i="4"/>
  <c r="G894" i="4" s="1"/>
  <c r="G189" i="2" s="1"/>
  <c r="G627" i="4"/>
  <c r="G637" i="4"/>
  <c r="F637" i="4"/>
  <c r="F866" i="4" s="1"/>
  <c r="F161" i="2" s="1"/>
  <c r="F668" i="4"/>
  <c r="F897" i="4" s="1"/>
  <c r="F192" i="2" s="1"/>
  <c r="G633" i="4"/>
  <c r="G650" i="4"/>
  <c r="G879" i="4" s="1"/>
  <c r="G174" i="2" s="1"/>
  <c r="G653" i="4"/>
  <c r="G882" i="4" s="1"/>
  <c r="G177" i="2" s="1"/>
  <c r="G641" i="4"/>
  <c r="G870" i="4" s="1"/>
  <c r="G165" i="2" s="1"/>
  <c r="F641" i="4"/>
  <c r="F870" i="4" s="1"/>
  <c r="F165" i="2" s="1"/>
  <c r="G663" i="4"/>
  <c r="G636" i="4"/>
  <c r="G666" i="4"/>
  <c r="F666" i="4"/>
  <c r="F895" i="4" s="1"/>
  <c r="F190" i="2" s="1"/>
  <c r="G626" i="4"/>
  <c r="G855" i="4" s="1"/>
  <c r="G150" i="2" s="1"/>
  <c r="F626" i="4"/>
  <c r="F855" i="4" s="1"/>
  <c r="F150" i="2" s="1"/>
  <c r="G668" i="4"/>
  <c r="G897" i="4" s="1"/>
  <c r="G192" i="2" s="1"/>
  <c r="G651" i="4"/>
  <c r="G634" i="4"/>
  <c r="G630" i="4"/>
  <c r="F630" i="4"/>
  <c r="F859" i="4" s="1"/>
  <c r="F154" i="2" s="1"/>
  <c r="G667" i="4"/>
  <c r="F660" i="4"/>
  <c r="F889" i="4" s="1"/>
  <c r="F184" i="2" s="1"/>
  <c r="G660" i="4"/>
  <c r="G656" i="4"/>
  <c r="G885" i="4" s="1"/>
  <c r="G180" i="2" s="1"/>
  <c r="G664" i="4"/>
  <c r="G635" i="4"/>
  <c r="G864" i="4" s="1"/>
  <c r="G159" i="2" s="1"/>
  <c r="F635" i="4"/>
  <c r="F864" i="4" s="1"/>
  <c r="F159" i="2" s="1"/>
  <c r="G623" i="4"/>
  <c r="G852" i="4" s="1"/>
  <c r="G147" i="2" s="1"/>
  <c r="G644" i="4"/>
  <c r="G873" i="4" s="1"/>
  <c r="G168" i="2" s="1"/>
  <c r="G640" i="4"/>
  <c r="F640" i="4"/>
  <c r="F869" i="4" s="1"/>
  <c r="F164" i="2" s="1"/>
  <c r="K660" i="4" l="1"/>
  <c r="G889" i="4"/>
  <c r="G184" i="2" s="1"/>
  <c r="K630" i="4"/>
  <c r="G859" i="4"/>
  <c r="G154" i="2" s="1"/>
  <c r="K645" i="4"/>
  <c r="K874" i="4" s="1"/>
  <c r="K169" i="2" s="1"/>
  <c r="G874" i="4"/>
  <c r="G169" i="2" s="1"/>
  <c r="K636" i="4"/>
  <c r="G865" i="4"/>
  <c r="G160" i="2" s="1"/>
  <c r="K640" i="4"/>
  <c r="K869" i="4" s="1"/>
  <c r="K164" i="2" s="1"/>
  <c r="G869" i="4"/>
  <c r="G164" i="2" s="1"/>
  <c r="K634" i="4"/>
  <c r="G863" i="4"/>
  <c r="G158" i="2" s="1"/>
  <c r="K663" i="4"/>
  <c r="K892" i="4" s="1"/>
  <c r="K187" i="2" s="1"/>
  <c r="G892" i="4"/>
  <c r="G187" i="2" s="1"/>
  <c r="K637" i="4"/>
  <c r="K866" i="4" s="1"/>
  <c r="K161" i="2" s="1"/>
  <c r="G866" i="4"/>
  <c r="G161" i="2" s="1"/>
  <c r="K631" i="4"/>
  <c r="K860" i="4" s="1"/>
  <c r="K155" i="2" s="1"/>
  <c r="G860" i="4"/>
  <c r="G155" i="2" s="1"/>
  <c r="K649" i="4"/>
  <c r="G878" i="4"/>
  <c r="G173" i="2" s="1"/>
  <c r="K646" i="4"/>
  <c r="K875" i="4" s="1"/>
  <c r="K170" i="2" s="1"/>
  <c r="G875" i="4"/>
  <c r="G170" i="2" s="1"/>
  <c r="K642" i="4"/>
  <c r="K871" i="4" s="1"/>
  <c r="K166" i="2" s="1"/>
  <c r="G871" i="4"/>
  <c r="G166" i="2" s="1"/>
  <c r="K639" i="4"/>
  <c r="G868" i="4"/>
  <c r="G163" i="2" s="1"/>
  <c r="K648" i="4"/>
  <c r="G877" i="4"/>
  <c r="G172" i="2" s="1"/>
  <c r="K654" i="4"/>
  <c r="G883" i="4"/>
  <c r="G178" i="2" s="1"/>
  <c r="F144" i="2"/>
  <c r="K664" i="4"/>
  <c r="G893" i="4"/>
  <c r="G188" i="2" s="1"/>
  <c r="K667" i="4"/>
  <c r="G896" i="4"/>
  <c r="G191" i="2" s="1"/>
  <c r="K651" i="4"/>
  <c r="G880" i="4"/>
  <c r="G175" i="2" s="1"/>
  <c r="K633" i="4"/>
  <c r="G862" i="4"/>
  <c r="G157" i="2" s="1"/>
  <c r="K627" i="4"/>
  <c r="G856" i="4"/>
  <c r="G151" i="2" s="1"/>
  <c r="W659" i="4"/>
  <c r="W888" i="4" s="1"/>
  <c r="W183" i="2" s="1"/>
  <c r="K888" i="4"/>
  <c r="K183" i="2" s="1"/>
  <c r="K625" i="4"/>
  <c r="G854" i="4"/>
  <c r="G149" i="2" s="1"/>
  <c r="K624" i="4"/>
  <c r="G853" i="4"/>
  <c r="G148" i="2" s="1"/>
  <c r="K643" i="4"/>
  <c r="G872" i="4"/>
  <c r="G167" i="2" s="1"/>
  <c r="K666" i="4"/>
  <c r="K895" i="4" s="1"/>
  <c r="K190" i="2" s="1"/>
  <c r="G895" i="4"/>
  <c r="G190" i="2" s="1"/>
  <c r="K655" i="4"/>
  <c r="G884" i="4"/>
  <c r="G179" i="2" s="1"/>
  <c r="K628" i="4"/>
  <c r="K857" i="4" s="1"/>
  <c r="K152" i="2" s="1"/>
  <c r="G857" i="4"/>
  <c r="G152" i="2" s="1"/>
  <c r="K652" i="4"/>
  <c r="G881" i="4"/>
  <c r="G176" i="2" s="1"/>
  <c r="F690" i="4"/>
  <c r="F689" i="4" s="1"/>
  <c r="F852" i="4"/>
  <c r="F147" i="2" s="1"/>
  <c r="K622" i="4"/>
  <c r="G851" i="4"/>
  <c r="G146" i="2" s="1"/>
  <c r="G690" i="4"/>
  <c r="G689" i="4" s="1"/>
  <c r="V639" i="4"/>
  <c r="V868" i="4" s="1"/>
  <c r="V163" i="2" s="1"/>
  <c r="K635" i="4"/>
  <c r="K653" i="4"/>
  <c r="V653" i="4" s="1"/>
  <c r="V882" i="4" s="1"/>
  <c r="V177" i="2" s="1"/>
  <c r="K665" i="4"/>
  <c r="K894" i="4" s="1"/>
  <c r="K189" i="2" s="1"/>
  <c r="K638" i="4"/>
  <c r="K632" i="4"/>
  <c r="K662" i="4"/>
  <c r="K629" i="4"/>
  <c r="F620" i="4"/>
  <c r="K668" i="4"/>
  <c r="K641" i="4"/>
  <c r="K644" i="4"/>
  <c r="K626" i="4"/>
  <c r="K650" i="4"/>
  <c r="K621" i="4"/>
  <c r="G620" i="4"/>
  <c r="G619" i="4" s="1"/>
  <c r="E619" i="4" s="1"/>
  <c r="K623" i="4"/>
  <c r="K852" i="4" s="1"/>
  <c r="K147" i="2" s="1"/>
  <c r="K656" i="4"/>
  <c r="K647" i="4"/>
  <c r="V641" i="4"/>
  <c r="V870" i="4" s="1"/>
  <c r="V165" i="2" s="1"/>
  <c r="V625" i="4"/>
  <c r="V854" i="4" s="1"/>
  <c r="V149" i="2" s="1"/>
  <c r="V664" i="4"/>
  <c r="V893" i="4" s="1"/>
  <c r="V188" i="2" s="1"/>
  <c r="V633" i="4"/>
  <c r="V862" i="4" s="1"/>
  <c r="V157" i="2" s="1"/>
  <c r="V630" i="4"/>
  <c r="V859" i="4" s="1"/>
  <c r="V154" i="2" s="1"/>
  <c r="V648" i="4"/>
  <c r="V877" i="4" s="1"/>
  <c r="V172" i="2" s="1"/>
  <c r="V622" i="4"/>
  <c r="V851" i="4" s="1"/>
  <c r="V146" i="2" s="1"/>
  <c r="V627" i="4"/>
  <c r="V856" i="4" s="1"/>
  <c r="V151" i="2" s="1"/>
  <c r="V636" i="4"/>
  <c r="V865" i="4" s="1"/>
  <c r="V160" i="2" s="1"/>
  <c r="V655" i="4"/>
  <c r="V884" i="4" s="1"/>
  <c r="V179" i="2" s="1"/>
  <c r="V651" i="4"/>
  <c r="V880" i="4" s="1"/>
  <c r="V175" i="2" s="1"/>
  <c r="V654" i="4"/>
  <c r="V883" i="4" s="1"/>
  <c r="V178" i="2" s="1"/>
  <c r="V645" i="4"/>
  <c r="V874" i="4" s="1"/>
  <c r="V169" i="2" s="1"/>
  <c r="W645" i="4"/>
  <c r="W874" i="4" s="1"/>
  <c r="W169" i="2" s="1"/>
  <c r="W663" i="4"/>
  <c r="W892" i="4" s="1"/>
  <c r="W187" i="2" s="1"/>
  <c r="V663" i="4"/>
  <c r="V892" i="4" s="1"/>
  <c r="V187" i="2" s="1"/>
  <c r="V631" i="4"/>
  <c r="V860" i="4" s="1"/>
  <c r="V155" i="2" s="1"/>
  <c r="W631" i="4"/>
  <c r="W860" i="4" s="1"/>
  <c r="W155" i="2" s="1"/>
  <c r="W632" i="4"/>
  <c r="W861" i="4" s="1"/>
  <c r="W156" i="2" s="1"/>
  <c r="V642" i="4"/>
  <c r="V871" i="4" s="1"/>
  <c r="V166" i="2" s="1"/>
  <c r="W642" i="4"/>
  <c r="W871" i="4" s="1"/>
  <c r="W166" i="2" s="1"/>
  <c r="V649" i="4"/>
  <c r="V878" i="4" s="1"/>
  <c r="V173" i="2" s="1"/>
  <c r="V667" i="4"/>
  <c r="V896" i="4" s="1"/>
  <c r="V191" i="2" s="1"/>
  <c r="V635" i="4"/>
  <c r="V864" i="4" s="1"/>
  <c r="V159" i="2" s="1"/>
  <c r="W666" i="4"/>
  <c r="W895" i="4" s="1"/>
  <c r="W190" i="2" s="1"/>
  <c r="V666" i="4"/>
  <c r="V895" i="4" s="1"/>
  <c r="V190" i="2" s="1"/>
  <c r="V638" i="4"/>
  <c r="V867" i="4" s="1"/>
  <c r="V162" i="2" s="1"/>
  <c r="V643" i="4"/>
  <c r="V872" i="4" s="1"/>
  <c r="V167" i="2" s="1"/>
  <c r="W640" i="4"/>
  <c r="W869" i="4" s="1"/>
  <c r="W164" i="2" s="1"/>
  <c r="V640" i="4"/>
  <c r="V869" i="4" s="1"/>
  <c r="V164" i="2" s="1"/>
  <c r="V660" i="4"/>
  <c r="V889" i="4" s="1"/>
  <c r="V184" i="2" s="1"/>
  <c r="W637" i="4"/>
  <c r="W866" i="4" s="1"/>
  <c r="W161" i="2" s="1"/>
  <c r="V637" i="4"/>
  <c r="V866" i="4" s="1"/>
  <c r="V161" i="2" s="1"/>
  <c r="V646" i="4"/>
  <c r="V875" i="4" s="1"/>
  <c r="V170" i="2" s="1"/>
  <c r="W646" i="4"/>
  <c r="W875" i="4" s="1"/>
  <c r="W170" i="2" s="1"/>
  <c r="V624" i="4"/>
  <c r="V853" i="4" s="1"/>
  <c r="V148" i="2" s="1"/>
  <c r="W628" i="4"/>
  <c r="W857" i="4" s="1"/>
  <c r="W152" i="2" s="1"/>
  <c r="V628" i="4"/>
  <c r="V857" i="4" s="1"/>
  <c r="V152" i="2" s="1"/>
  <c r="V652" i="4"/>
  <c r="V881" i="4" s="1"/>
  <c r="V176" i="2" s="1"/>
  <c r="V634" i="4"/>
  <c r="V863" i="4" s="1"/>
  <c r="V158" i="2" s="1"/>
  <c r="D689" i="4"/>
  <c r="V665" i="4" l="1"/>
  <c r="V894" i="4" s="1"/>
  <c r="V189" i="2" s="1"/>
  <c r="V644" i="4"/>
  <c r="V873" i="4" s="1"/>
  <c r="V168" i="2" s="1"/>
  <c r="K873" i="4"/>
  <c r="K168" i="2" s="1"/>
  <c r="W629" i="4"/>
  <c r="W858" i="4" s="1"/>
  <c r="W153" i="2" s="1"/>
  <c r="K858" i="4"/>
  <c r="K153" i="2" s="1"/>
  <c r="W656" i="4"/>
  <c r="W885" i="4" s="1"/>
  <c r="W180" i="2" s="1"/>
  <c r="K885" i="4"/>
  <c r="K180" i="2" s="1"/>
  <c r="W650" i="4"/>
  <c r="W879" i="4" s="1"/>
  <c r="W174" i="2" s="1"/>
  <c r="K879" i="4"/>
  <c r="K174" i="2" s="1"/>
  <c r="V668" i="4"/>
  <c r="V897" i="4" s="1"/>
  <c r="V192" i="2" s="1"/>
  <c r="K897" i="4"/>
  <c r="K192" i="2" s="1"/>
  <c r="V632" i="4"/>
  <c r="V861" i="4" s="1"/>
  <c r="V156" i="2" s="1"/>
  <c r="K861" i="4"/>
  <c r="K156" i="2" s="1"/>
  <c r="W635" i="4"/>
  <c r="W864" i="4" s="1"/>
  <c r="W159" i="2" s="1"/>
  <c r="K864" i="4"/>
  <c r="K159" i="2" s="1"/>
  <c r="W622" i="4"/>
  <c r="W851" i="4" s="1"/>
  <c r="W146" i="2" s="1"/>
  <c r="K851" i="4"/>
  <c r="K146" i="2" s="1"/>
  <c r="W652" i="4"/>
  <c r="W881" i="4" s="1"/>
  <c r="W176" i="2" s="1"/>
  <c r="K881" i="4"/>
  <c r="K176" i="2" s="1"/>
  <c r="W655" i="4"/>
  <c r="W884" i="4" s="1"/>
  <c r="W179" i="2" s="1"/>
  <c r="K884" i="4"/>
  <c r="K179" i="2" s="1"/>
  <c r="W643" i="4"/>
  <c r="W872" i="4" s="1"/>
  <c r="W167" i="2" s="1"/>
  <c r="K872" i="4"/>
  <c r="K167" i="2" s="1"/>
  <c r="W625" i="4"/>
  <c r="W854" i="4" s="1"/>
  <c r="W149" i="2" s="1"/>
  <c r="K854" i="4"/>
  <c r="K149" i="2" s="1"/>
  <c r="W627" i="4"/>
  <c r="W856" i="4" s="1"/>
  <c r="W151" i="2" s="1"/>
  <c r="K856" i="4"/>
  <c r="K151" i="2" s="1"/>
  <c r="W651" i="4"/>
  <c r="W880" i="4" s="1"/>
  <c r="W175" i="2" s="1"/>
  <c r="K880" i="4"/>
  <c r="K175" i="2" s="1"/>
  <c r="W664" i="4"/>
  <c r="W893" i="4" s="1"/>
  <c r="W188" i="2" s="1"/>
  <c r="K893" i="4"/>
  <c r="K188" i="2" s="1"/>
  <c r="W626" i="4"/>
  <c r="W855" i="4" s="1"/>
  <c r="W150" i="2" s="1"/>
  <c r="K855" i="4"/>
  <c r="K150" i="2" s="1"/>
  <c r="W638" i="4"/>
  <c r="W867" i="4" s="1"/>
  <c r="W162" i="2" s="1"/>
  <c r="K867" i="4"/>
  <c r="K162" i="2" s="1"/>
  <c r="W648" i="4"/>
  <c r="W877" i="4" s="1"/>
  <c r="W172" i="2" s="1"/>
  <c r="K877" i="4"/>
  <c r="K172" i="2" s="1"/>
  <c r="W649" i="4"/>
  <c r="W878" i="4" s="1"/>
  <c r="W173" i="2" s="1"/>
  <c r="K878" i="4"/>
  <c r="K173" i="2" s="1"/>
  <c r="W634" i="4"/>
  <c r="W863" i="4" s="1"/>
  <c r="W158" i="2" s="1"/>
  <c r="K863" i="4"/>
  <c r="K158" i="2" s="1"/>
  <c r="W636" i="4"/>
  <c r="W865" i="4" s="1"/>
  <c r="W160" i="2" s="1"/>
  <c r="K865" i="4"/>
  <c r="K160" i="2" s="1"/>
  <c r="W630" i="4"/>
  <c r="W859" i="4" s="1"/>
  <c r="W154" i="2" s="1"/>
  <c r="K859" i="4"/>
  <c r="K154" i="2" s="1"/>
  <c r="W624" i="4"/>
  <c r="W853" i="4" s="1"/>
  <c r="W148" i="2" s="1"/>
  <c r="K853" i="4"/>
  <c r="K148" i="2" s="1"/>
  <c r="W633" i="4"/>
  <c r="W862" i="4" s="1"/>
  <c r="W157" i="2" s="1"/>
  <c r="K862" i="4"/>
  <c r="K157" i="2" s="1"/>
  <c r="W667" i="4"/>
  <c r="W896" i="4" s="1"/>
  <c r="W191" i="2" s="1"/>
  <c r="K896" i="4"/>
  <c r="K191" i="2" s="1"/>
  <c r="W647" i="4"/>
  <c r="W876" i="4" s="1"/>
  <c r="W171" i="2" s="1"/>
  <c r="K876" i="4"/>
  <c r="K171" i="2" s="1"/>
  <c r="V621" i="4"/>
  <c r="V850" i="4" s="1"/>
  <c r="V145" i="2" s="1"/>
  <c r="K850" i="4"/>
  <c r="K145" i="2" s="1"/>
  <c r="W641" i="4"/>
  <c r="W870" i="4" s="1"/>
  <c r="W165" i="2" s="1"/>
  <c r="K870" i="4"/>
  <c r="K165" i="2" s="1"/>
  <c r="W662" i="4"/>
  <c r="W891" i="4" s="1"/>
  <c r="W186" i="2" s="1"/>
  <c r="K891" i="4"/>
  <c r="K186" i="2" s="1"/>
  <c r="W653" i="4"/>
  <c r="W882" i="4" s="1"/>
  <c r="W177" i="2" s="1"/>
  <c r="K882" i="4"/>
  <c r="K177" i="2" s="1"/>
  <c r="W654" i="4"/>
  <c r="W883" i="4" s="1"/>
  <c r="W178" i="2" s="1"/>
  <c r="K883" i="4"/>
  <c r="K178" i="2" s="1"/>
  <c r="W639" i="4"/>
  <c r="W868" i="4" s="1"/>
  <c r="W163" i="2" s="1"/>
  <c r="K868" i="4"/>
  <c r="K163" i="2" s="1"/>
  <c r="W660" i="4"/>
  <c r="W889" i="4" s="1"/>
  <c r="W184" i="2" s="1"/>
  <c r="K889" i="4"/>
  <c r="K184" i="2" s="1"/>
  <c r="K689" i="4"/>
  <c r="W689" i="4" s="1"/>
  <c r="W665" i="4"/>
  <c r="W894" i="4" s="1"/>
  <c r="W189" i="2" s="1"/>
  <c r="W623" i="4"/>
  <c r="K690" i="4"/>
  <c r="V629" i="4"/>
  <c r="V858" i="4" s="1"/>
  <c r="V153" i="2" s="1"/>
  <c r="V656" i="4"/>
  <c r="V885" i="4" s="1"/>
  <c r="V180" i="2" s="1"/>
  <c r="V626" i="4"/>
  <c r="V855" i="4" s="1"/>
  <c r="V150" i="2" s="1"/>
  <c r="V623" i="4"/>
  <c r="V662" i="4"/>
  <c r="V891" i="4" s="1"/>
  <c r="V186" i="2" s="1"/>
  <c r="W668" i="4"/>
  <c r="W897" i="4" s="1"/>
  <c r="W192" i="2" s="1"/>
  <c r="W644" i="4"/>
  <c r="W873" i="4" s="1"/>
  <c r="W168" i="2" s="1"/>
  <c r="V620" i="4"/>
  <c r="V619" i="4" s="1"/>
  <c r="V618" i="4" s="1"/>
  <c r="U89" i="3" s="1"/>
  <c r="V647" i="4"/>
  <c r="V876" i="4" s="1"/>
  <c r="V171" i="2" s="1"/>
  <c r="V650" i="4"/>
  <c r="V879" i="4" s="1"/>
  <c r="V174" i="2" s="1"/>
  <c r="G618" i="4"/>
  <c r="F619" i="4"/>
  <c r="F618" i="4" s="1"/>
  <c r="E89" i="3" s="1"/>
  <c r="E618" i="4"/>
  <c r="D89" i="3" s="1"/>
  <c r="W621" i="4"/>
  <c r="K620" i="4"/>
  <c r="K619" i="4" s="1"/>
  <c r="K618" i="4" s="1"/>
  <c r="G194" i="2"/>
  <c r="G193" i="2" s="1"/>
  <c r="E661" i="4"/>
  <c r="K661" i="4"/>
  <c r="V689" i="4" l="1"/>
  <c r="F661" i="4"/>
  <c r="F890" i="4" s="1"/>
  <c r="F185" i="2" s="1"/>
  <c r="E890" i="4"/>
  <c r="E185" i="2" s="1"/>
  <c r="W620" i="4"/>
  <c r="W619" i="4" s="1"/>
  <c r="W618" i="4" s="1"/>
  <c r="W850" i="4"/>
  <c r="W145" i="2" s="1"/>
  <c r="D88" i="3"/>
  <c r="D29" i="1" s="1"/>
  <c r="D91" i="3"/>
  <c r="D90" i="3" s="1"/>
  <c r="E88" i="3"/>
  <c r="E29" i="1" s="1"/>
  <c r="E91" i="3"/>
  <c r="E90" i="3" s="1"/>
  <c r="U88" i="3"/>
  <c r="U29" i="1" s="1"/>
  <c r="U91" i="3"/>
  <c r="U90" i="3" s="1"/>
  <c r="V690" i="4"/>
  <c r="V852" i="4"/>
  <c r="V147" i="2" s="1"/>
  <c r="W661" i="4"/>
  <c r="W890" i="4" s="1"/>
  <c r="W185" i="2" s="1"/>
  <c r="K890" i="4"/>
  <c r="K185" i="2" s="1"/>
  <c r="K617" i="4"/>
  <c r="J89" i="3"/>
  <c r="G617" i="4"/>
  <c r="F89" i="3"/>
  <c r="W690" i="4"/>
  <c r="W852" i="4"/>
  <c r="W147" i="2" s="1"/>
  <c r="E617" i="4"/>
  <c r="K194" i="2"/>
  <c r="F32" i="1"/>
  <c r="F31" i="1" s="1"/>
  <c r="K193" i="2"/>
  <c r="F617" i="4"/>
  <c r="E85" i="3"/>
  <c r="W617" i="4"/>
  <c r="V661" i="4"/>
  <c r="V890" i="4" s="1"/>
  <c r="V185" i="2" s="1"/>
  <c r="U85" i="3"/>
  <c r="V617" i="4"/>
  <c r="J88" i="3" l="1"/>
  <c r="J29" i="1" s="1"/>
  <c r="J91" i="3"/>
  <c r="J90" i="3" s="1"/>
  <c r="V90" i="3" s="1"/>
  <c r="V89" i="3"/>
  <c r="F88" i="3"/>
  <c r="F29" i="1" s="1"/>
  <c r="F91" i="3"/>
  <c r="F90" i="3" s="1"/>
  <c r="D85" i="3"/>
  <c r="V194" i="2"/>
  <c r="U32" i="1" s="1"/>
  <c r="U31" i="1" s="1"/>
  <c r="W194" i="2"/>
  <c r="J32" i="1"/>
  <c r="W193" i="2"/>
  <c r="V193" i="2"/>
  <c r="G144" i="2"/>
  <c r="G143" i="2" s="1"/>
  <c r="V88" i="3" l="1"/>
  <c r="V29" i="1" s="1"/>
  <c r="V28" i="1" s="1"/>
  <c r="V91" i="3"/>
  <c r="F85" i="3"/>
  <c r="J85" i="3"/>
  <c r="W144" i="2"/>
  <c r="K144" i="2"/>
  <c r="V144" i="2"/>
  <c r="G142" i="2"/>
  <c r="K143" i="2"/>
  <c r="J31" i="1"/>
  <c r="V31" i="1" s="1"/>
  <c r="V32" i="1"/>
  <c r="V85" i="3" l="1"/>
  <c r="K142" i="2"/>
  <c r="V143" i="2"/>
  <c r="V142" i="2" s="1"/>
  <c r="W143" i="2"/>
  <c r="W142" i="2" s="1"/>
</calcChain>
</file>

<file path=xl/sharedStrings.xml><?xml version="1.0" encoding="utf-8"?>
<sst xmlns="http://schemas.openxmlformats.org/spreadsheetml/2006/main" count="2222" uniqueCount="227">
  <si>
    <t>FAR No. 1</t>
  </si>
  <si>
    <t>STATEMENT OF APPROPRIATIONS, ALLOTMENTS, OBLIGATIONS, DISBURSEMENTS AND BALANCES</t>
  </si>
  <si>
    <t>Particulars</t>
  </si>
  <si>
    <t>UACS CODE</t>
  </si>
  <si>
    <t>Appropriation</t>
  </si>
  <si>
    <t>Allotments</t>
  </si>
  <si>
    <t>Current Year Obligations</t>
  </si>
  <si>
    <t>Current Year Disbursements</t>
  </si>
  <si>
    <t>Balances</t>
  </si>
  <si>
    <t>Authorized Appropriation</t>
  </si>
  <si>
    <t>Adjusted Appropriations</t>
  </si>
  <si>
    <t>Allotments Received</t>
  </si>
  <si>
    <t>Transfer To</t>
  </si>
  <si>
    <t>Transfer From</t>
  </si>
  <si>
    <t>Adjusted Total Allotments</t>
  </si>
  <si>
    <t>1st Quarter Ending March 31</t>
  </si>
  <si>
    <t>2nd Quarter Ending June 30</t>
  </si>
  <si>
    <t>3rd Quarter Ending Sept. 30</t>
  </si>
  <si>
    <t>4th Quarter Ending Dec. 31</t>
  </si>
  <si>
    <t>Total</t>
  </si>
  <si>
    <t>Unreleased Appropriations</t>
  </si>
  <si>
    <t>Unobligated Allotment</t>
  </si>
  <si>
    <t>Due and Demandable</t>
  </si>
  <si>
    <t>Not Yet Due and Demandable</t>
  </si>
  <si>
    <t>5=(3+4)</t>
  </si>
  <si>
    <t>10=[{6+(-)7}-8+9]</t>
  </si>
  <si>
    <t>15=(11+12+13+14)</t>
  </si>
  <si>
    <t>20=(16+17+18+19)</t>
  </si>
  <si>
    <t>21=(5-10)</t>
  </si>
  <si>
    <t>22=(10-15)</t>
  </si>
  <si>
    <t>I. Agency Specific Budget</t>
  </si>
  <si>
    <t>General Administration and Support</t>
  </si>
  <si>
    <t>Support to Operations</t>
  </si>
  <si>
    <t>Operations</t>
  </si>
  <si>
    <t>II. Automatic Appropriations</t>
  </si>
  <si>
    <t>Retirement and Life Insurance Premiums</t>
  </si>
  <si>
    <t>01104102</t>
  </si>
  <si>
    <t>III. Special Purpose Fund</t>
  </si>
  <si>
    <t>GRAND TOTAL</t>
  </si>
  <si>
    <t>PS</t>
  </si>
  <si>
    <t>MOOE</t>
  </si>
  <si>
    <t>FinEX</t>
  </si>
  <si>
    <t>CO</t>
  </si>
  <si>
    <t>Certified Correct:</t>
  </si>
  <si>
    <t>Recommended by:</t>
  </si>
  <si>
    <t>DARIA K. MALINAO</t>
  </si>
  <si>
    <t>RICKY JAMES S. FERNANDEZ</t>
  </si>
  <si>
    <t>Budget Officer</t>
  </si>
  <si>
    <t>Chief Accountant</t>
  </si>
  <si>
    <t>ASB</t>
  </si>
  <si>
    <t>SBNGA</t>
  </si>
  <si>
    <t>Specific Budgets of National Government Agencies</t>
  </si>
  <si>
    <t>01101101</t>
  </si>
  <si>
    <t>DENR</t>
  </si>
  <si>
    <t>MGB</t>
  </si>
  <si>
    <t>Mines and Geo-Sciences Bureau</t>
  </si>
  <si>
    <t>R1</t>
  </si>
  <si>
    <t>Region I - Ilocos</t>
  </si>
  <si>
    <t>RO1</t>
  </si>
  <si>
    <t>Regional Office - I</t>
  </si>
  <si>
    <t>RO1PS</t>
  </si>
  <si>
    <t>RO1MOOE</t>
  </si>
  <si>
    <t>R2</t>
  </si>
  <si>
    <t>Region II - Cagayan Valley</t>
  </si>
  <si>
    <t>RO2</t>
  </si>
  <si>
    <t>Regional Office - II</t>
  </si>
  <si>
    <t>RO2PS</t>
  </si>
  <si>
    <t>RO2MOOE</t>
  </si>
  <si>
    <t>R3</t>
  </si>
  <si>
    <t>Region III - Central Luzon</t>
  </si>
  <si>
    <t>RO3</t>
  </si>
  <si>
    <t>Regional Office - III</t>
  </si>
  <si>
    <t>RO3PS</t>
  </si>
  <si>
    <t>RO3MOOE</t>
  </si>
  <si>
    <t>RO3CO</t>
  </si>
  <si>
    <t>R4</t>
  </si>
  <si>
    <t>Region IVA - CALABARZON</t>
  </si>
  <si>
    <t>RO4</t>
  </si>
  <si>
    <t>Regional Office - IVA</t>
  </si>
  <si>
    <t>RO4PS</t>
  </si>
  <si>
    <t>RO4MOOE</t>
  </si>
  <si>
    <t>R5</t>
  </si>
  <si>
    <t>Region V - Bicol</t>
  </si>
  <si>
    <t>RO5</t>
  </si>
  <si>
    <t>Regional Office - V</t>
  </si>
  <si>
    <t>RO5PS</t>
  </si>
  <si>
    <t>RO5MOOE</t>
  </si>
  <si>
    <t>R6</t>
  </si>
  <si>
    <t>Region VI - Western Visayas</t>
  </si>
  <si>
    <t>RO6</t>
  </si>
  <si>
    <t>Regional Office - VI</t>
  </si>
  <si>
    <t>RO6PS</t>
  </si>
  <si>
    <t>RO6MOOE</t>
  </si>
  <si>
    <t>R7</t>
  </si>
  <si>
    <t>Region VII - Central Visayas</t>
  </si>
  <si>
    <t>RO7</t>
  </si>
  <si>
    <t>Regional Office - VII</t>
  </si>
  <si>
    <t>RO7PS</t>
  </si>
  <si>
    <t>RO7MOOE</t>
  </si>
  <si>
    <t>R8</t>
  </si>
  <si>
    <t>Region VIII - Eastern Visayas</t>
  </si>
  <si>
    <t>RO8</t>
  </si>
  <si>
    <t>Regional Office - VIII</t>
  </si>
  <si>
    <t>RO8PS</t>
  </si>
  <si>
    <t>RO8MOOE</t>
  </si>
  <si>
    <t>R9</t>
  </si>
  <si>
    <t>Region IX - Zamboanga Peninsula</t>
  </si>
  <si>
    <t>RO9</t>
  </si>
  <si>
    <t>Regional Office - IX</t>
  </si>
  <si>
    <t>RO9PS</t>
  </si>
  <si>
    <t>RO9MOOE</t>
  </si>
  <si>
    <t>R10</t>
  </si>
  <si>
    <t>Region X - Northern Mindanao</t>
  </si>
  <si>
    <t>RO10</t>
  </si>
  <si>
    <t>Regional Office - X</t>
  </si>
  <si>
    <t>RO10PS</t>
  </si>
  <si>
    <t>RO10MOOE</t>
  </si>
  <si>
    <t>R11</t>
  </si>
  <si>
    <t>Region XI - Davao</t>
  </si>
  <si>
    <t>RO11</t>
  </si>
  <si>
    <t>Regional Office - XI</t>
  </si>
  <si>
    <t>RO11PS</t>
  </si>
  <si>
    <t>RO11MOOE</t>
  </si>
  <si>
    <t>R12</t>
  </si>
  <si>
    <t>Region XII - SOCCSKSARGEN</t>
  </si>
  <si>
    <t>RO12</t>
  </si>
  <si>
    <t>Regional Office - XII</t>
  </si>
  <si>
    <t>RO12PS</t>
  </si>
  <si>
    <t>RO12MOOE</t>
  </si>
  <si>
    <t>RCO</t>
  </si>
  <si>
    <t>National Capital Region (NCR)</t>
  </si>
  <si>
    <t>ROCO</t>
  </si>
  <si>
    <t>Central Office</t>
  </si>
  <si>
    <t>ROCOPS</t>
  </si>
  <si>
    <t>ROCOMOOE</t>
  </si>
  <si>
    <t>ROCOCO</t>
  </si>
  <si>
    <t>RCAR</t>
  </si>
  <si>
    <t>Cordillera Administrative Region (CAR)</t>
  </si>
  <si>
    <t>ROCAR</t>
  </si>
  <si>
    <t>Regional Office - CAR</t>
  </si>
  <si>
    <t>ROCARPS</t>
  </si>
  <si>
    <t>ROCARMOOE</t>
  </si>
  <si>
    <t>R13</t>
  </si>
  <si>
    <t>Region XIII - CARAGA</t>
  </si>
  <si>
    <t>RO13</t>
  </si>
  <si>
    <t>Regional Office - XIII</t>
  </si>
  <si>
    <t>RO13PS</t>
  </si>
  <si>
    <t>RO13MOOE</t>
  </si>
  <si>
    <t>R4B</t>
  </si>
  <si>
    <t>Region IVB - MIMAROPA</t>
  </si>
  <si>
    <t>RO4B</t>
  </si>
  <si>
    <t>Regional Office - IV B</t>
  </si>
  <si>
    <t>RO4BPS</t>
  </si>
  <si>
    <t>RO4BMOOE</t>
  </si>
  <si>
    <t>Pension and Gratuity Fund</t>
  </si>
  <si>
    <t>General Management and Supervision</t>
  </si>
  <si>
    <t>Human Resource Development</t>
  </si>
  <si>
    <t>Planning and Policy Formulation</t>
  </si>
  <si>
    <t>Mineral Economics, Information and Communication Plan</t>
  </si>
  <si>
    <t>Research and Development</t>
  </si>
  <si>
    <t>OO : Natural Resources Sustainably Managed</t>
  </si>
  <si>
    <t>Mineral Regulation Services</t>
  </si>
  <si>
    <t>Mineral Resources Development</t>
  </si>
  <si>
    <t>GEOLOGICAL RISK REDUCTION AND RESILIENCY PROGRAM</t>
  </si>
  <si>
    <t>Geological Assessment for Risk Reduction and Resiliency</t>
  </si>
  <si>
    <t>For payment of retirement and terminal leave benefits</t>
  </si>
  <si>
    <t>SBNGS</t>
  </si>
  <si>
    <t>GAS</t>
  </si>
  <si>
    <t>GMS</t>
  </si>
  <si>
    <t>Department of Environment and Natural Resources (DENR)</t>
  </si>
  <si>
    <t>HRD</t>
  </si>
  <si>
    <t>APB</t>
  </si>
  <si>
    <t>Administration of Personnel Benefits</t>
  </si>
  <si>
    <t>100000100003000</t>
  </si>
  <si>
    <t>STO</t>
  </si>
  <si>
    <t>PPF</t>
  </si>
  <si>
    <t>MIN</t>
  </si>
  <si>
    <t>R&amp;D</t>
  </si>
  <si>
    <t>OPE</t>
  </si>
  <si>
    <t>NRSM</t>
  </si>
  <si>
    <t>MRER</t>
  </si>
  <si>
    <t>MRS</t>
  </si>
  <si>
    <t>MRGDP</t>
  </si>
  <si>
    <t>MRD</t>
  </si>
  <si>
    <t>AA</t>
  </si>
  <si>
    <t>RLIP</t>
  </si>
  <si>
    <t>ADAPT</t>
  </si>
  <si>
    <t>GEO</t>
  </si>
  <si>
    <t>GDS</t>
  </si>
  <si>
    <t>SPF</t>
  </si>
  <si>
    <t>PGF</t>
  </si>
  <si>
    <t>PAGF</t>
  </si>
  <si>
    <t>PRLIP</t>
  </si>
  <si>
    <t>GT</t>
  </si>
  <si>
    <t>FINEX</t>
  </si>
  <si>
    <t>GLORIA D. MENDOZA</t>
  </si>
  <si>
    <t>Approved By:</t>
  </si>
  <si>
    <t>ATTY. WILFREDO G. MONCANO</t>
  </si>
  <si>
    <t>Acting Director</t>
  </si>
  <si>
    <t>As of the Quarter Ending September 30, 2019</t>
  </si>
  <si>
    <t>b</t>
  </si>
  <si>
    <t>MINERAL RESOURCES ENFORCEMENT AND REGULATORY PROGRAM</t>
  </si>
  <si>
    <t>OO : Adaptive Capacities of Human Communities and Natural Systems Improved</t>
  </si>
  <si>
    <t>MINERAL RESOURCES AND GEOSCIENCES DEVELOPMENT PROGRAM</t>
  </si>
  <si>
    <t>Miscellaneous and Personnel Benefis Fund</t>
  </si>
  <si>
    <t>Miscellaneous and Personnel Benefits Fund</t>
  </si>
  <si>
    <t xml:space="preserve">Department : </t>
  </si>
  <si>
    <t>X</t>
  </si>
  <si>
    <t>Current Year Appropriations</t>
  </si>
  <si>
    <t xml:space="preserve">Agency : </t>
  </si>
  <si>
    <t>Supplemental Appropriations</t>
  </si>
  <si>
    <t>Operating Unit : Central Office</t>
  </si>
  <si>
    <t>ALL</t>
  </si>
  <si>
    <t>Continuing Appropriations</t>
  </si>
  <si>
    <t xml:space="preserve">Organization Code (UACS) : </t>
  </si>
  <si>
    <t>10 003 0000000</t>
  </si>
  <si>
    <t>01 - Regular Agency Fund</t>
  </si>
  <si>
    <t>(e.g. UACS Fund Cluster: 01-Regular Agency Fund, 02-Foreign Assisted Projects Fund, 03-Special Account-Locally Funded/Domestic Grants Fund, and 04-Special Account-Foreign Assisted/Foreign Grants Fund)</t>
  </si>
  <si>
    <t>Adjustments (Reductions,
Modifications/
Augmentations)</t>
  </si>
  <si>
    <t>Financial Management Division</t>
  </si>
  <si>
    <t>Officer-In-Charge</t>
  </si>
  <si>
    <t xml:space="preserve">Funding Source Code (as clustered) : </t>
  </si>
  <si>
    <t>Funding Source Code (as clustered) :</t>
  </si>
  <si>
    <t>Unpaid Obligations                                       (15-20) = (23+24)</t>
  </si>
  <si>
    <t>Unpaid Obligations                                              (15-20) = (23+24)</t>
  </si>
  <si>
    <t>Unpaid Obligations                                                  (15-20) = (23+24)</t>
  </si>
  <si>
    <t>Unpaid Obligations                                                           (15-20) = (23+24)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</si>
</sst>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  <numFmt numFmtId="166" formatCode="_(* #,##0_);_(* \(#,##0\);_(* &quot;-&quot;??_);_(@_)"/>
    <numFmt numFmtId="167" formatCode="0.0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2" applyFont="1"/>
    <xf numFmtId="0" fontId="2" fillId="0" borderId="0" xfId="2" applyNumberFormat="1" applyFont="1"/>
    <xf numFmtId="0" fontId="1" fillId="0" borderId="11" xfId="2" applyFont="1" applyBorder="1"/>
    <xf numFmtId="0" fontId="1" fillId="0" borderId="11" xfId="2" applyNumberFormat="1" applyFont="1" applyBorder="1"/>
    <xf numFmtId="0" fontId="1" fillId="0" borderId="0" xfId="2" applyFont="1"/>
    <xf numFmtId="0" fontId="2" fillId="0" borderId="0" xfId="2" applyFont="1" applyAlignment="1">
      <alignment horizontal="center"/>
    </xf>
    <xf numFmtId="0" fontId="1" fillId="0" borderId="0" xfId="2" applyNumberFormat="1" applyFont="1" applyBorder="1"/>
    <xf numFmtId="0" fontId="1" fillId="0" borderId="0" xfId="2" applyFont="1" applyBorder="1"/>
    <xf numFmtId="0" fontId="3" fillId="0" borderId="0" xfId="2" applyFont="1"/>
    <xf numFmtId="0" fontId="3" fillId="0" borderId="0" xfId="2" applyFont="1" applyFill="1"/>
    <xf numFmtId="0" fontId="4" fillId="0" borderId="0" xfId="2" applyFont="1" applyFill="1"/>
    <xf numFmtId="164" fontId="3" fillId="0" borderId="0" xfId="3" applyFont="1" applyFill="1" applyBorder="1" applyAlignment="1">
      <alignment horizontal="left"/>
    </xf>
    <xf numFmtId="0" fontId="3" fillId="0" borderId="0" xfId="2" applyNumberFormat="1" applyFont="1"/>
    <xf numFmtId="0" fontId="5" fillId="0" borderId="0" xfId="2" applyFont="1"/>
    <xf numFmtId="0" fontId="6" fillId="0" borderId="0" xfId="2" applyNumberFormat="1" applyFont="1"/>
    <xf numFmtId="0" fontId="7" fillId="0" borderId="0" xfId="2" applyFont="1"/>
    <xf numFmtId="0" fontId="1" fillId="0" borderId="0" xfId="2"/>
    <xf numFmtId="0" fontId="2" fillId="2" borderId="0" xfId="2" applyFont="1" applyFill="1"/>
    <xf numFmtId="0" fontId="2" fillId="2" borderId="0" xfId="2" applyFont="1" applyFill="1" applyAlignment="1">
      <alignment horizontal="center"/>
    </xf>
    <xf numFmtId="43" fontId="2" fillId="2" borderId="0" xfId="1" applyFont="1" applyFill="1"/>
    <xf numFmtId="43" fontId="2" fillId="2" borderId="0" xfId="2" applyNumberFormat="1" applyFont="1" applyFill="1"/>
    <xf numFmtId="0" fontId="2" fillId="2" borderId="0" xfId="2" applyNumberFormat="1" applyFont="1" applyFill="1"/>
    <xf numFmtId="0" fontId="1" fillId="2" borderId="0" xfId="2" applyFont="1" applyFill="1"/>
    <xf numFmtId="0" fontId="1" fillId="2" borderId="11" xfId="2" applyFont="1" applyFill="1" applyBorder="1"/>
    <xf numFmtId="0" fontId="1" fillId="2" borderId="11" xfId="2" applyFont="1" applyFill="1" applyBorder="1" applyAlignment="1">
      <alignment horizontal="center"/>
    </xf>
    <xf numFmtId="43" fontId="1" fillId="2" borderId="11" xfId="1" applyFont="1" applyFill="1" applyBorder="1"/>
    <xf numFmtId="0" fontId="1" fillId="2" borderId="11" xfId="2" applyNumberFormat="1" applyFont="1" applyFill="1" applyBorder="1"/>
    <xf numFmtId="0" fontId="1" fillId="2" borderId="0" xfId="2" applyFill="1"/>
    <xf numFmtId="43" fontId="1" fillId="2" borderId="11" xfId="2" applyNumberFormat="1" applyFont="1" applyFill="1" applyBorder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43" fontId="3" fillId="2" borderId="0" xfId="1" applyFont="1" applyFill="1"/>
    <xf numFmtId="0" fontId="4" fillId="2" borderId="0" xfId="2" applyFont="1" applyFill="1"/>
    <xf numFmtId="0" fontId="1" fillId="2" borderId="0" xfId="2" applyFont="1" applyFill="1" applyBorder="1"/>
    <xf numFmtId="43" fontId="1" fillId="2" borderId="0" xfId="1" applyFont="1" applyFill="1" applyBorder="1"/>
    <xf numFmtId="164" fontId="3" fillId="2" borderId="0" xfId="3" applyFont="1" applyFill="1" applyBorder="1" applyAlignment="1">
      <alignment horizontal="right"/>
    </xf>
    <xf numFmtId="0" fontId="3" fillId="2" borderId="0" xfId="2" applyNumberFormat="1" applyFont="1" applyFill="1"/>
    <xf numFmtId="0" fontId="5" fillId="2" borderId="0" xfId="2" applyFont="1" applyFill="1"/>
    <xf numFmtId="0" fontId="6" fillId="2" borderId="0" xfId="2" applyNumberFormat="1" applyFont="1" applyFill="1"/>
    <xf numFmtId="0" fontId="7" fillId="2" borderId="0" xfId="2" applyFont="1" applyFill="1" applyAlignment="1">
      <alignment horizontal="center"/>
    </xf>
    <xf numFmtId="43" fontId="7" fillId="2" borderId="0" xfId="1" applyFont="1" applyFill="1"/>
    <xf numFmtId="0" fontId="7" fillId="2" borderId="0" xfId="2" applyFont="1" applyFill="1"/>
    <xf numFmtId="0" fontId="1" fillId="2" borderId="0" xfId="2" applyFill="1" applyAlignment="1">
      <alignment horizontal="center"/>
    </xf>
    <xf numFmtId="0" fontId="2" fillId="2" borderId="0" xfId="2" applyNumberFormat="1" applyFont="1" applyFill="1" applyAlignment="1">
      <alignment horizontal="left"/>
    </xf>
    <xf numFmtId="0" fontId="1" fillId="2" borderId="11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0" fontId="1" fillId="2" borderId="0" xfId="2" applyFont="1" applyFill="1" applyAlignment="1">
      <alignment horizontal="left"/>
    </xf>
    <xf numFmtId="0" fontId="8" fillId="2" borderId="0" xfId="2" applyNumberFormat="1" applyFont="1" applyFill="1" applyBorder="1"/>
    <xf numFmtId="0" fontId="1" fillId="2" borderId="0" xfId="2" applyFill="1" applyBorder="1"/>
    <xf numFmtId="43" fontId="1" fillId="2" borderId="0" xfId="2" applyNumberFormat="1" applyFill="1"/>
    <xf numFmtId="0" fontId="2" fillId="0" borderId="0" xfId="2" applyFont="1" applyAlignment="1">
      <alignment horizontal="left"/>
    </xf>
    <xf numFmtId="0" fontId="9" fillId="2" borderId="0" xfId="2" applyFont="1" applyFill="1"/>
    <xf numFmtId="0" fontId="9" fillId="2" borderId="0" xfId="2" applyFont="1" applyFill="1" applyAlignment="1">
      <alignment horizontal="left"/>
    </xf>
    <xf numFmtId="0" fontId="9" fillId="2" borderId="0" xfId="2" applyFont="1" applyFill="1" applyAlignment="1">
      <alignment horizontal="center"/>
    </xf>
    <xf numFmtId="43" fontId="9" fillId="2" borderId="0" xfId="1" applyFont="1" applyFill="1"/>
    <xf numFmtId="0" fontId="10" fillId="2" borderId="0" xfId="2" applyFont="1" applyFill="1" applyAlignment="1">
      <alignment horizontal="left"/>
    </xf>
    <xf numFmtId="0" fontId="1" fillId="2" borderId="0" xfId="2" applyNumberFormat="1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43" fontId="1" fillId="0" borderId="0" xfId="2" applyNumberFormat="1"/>
    <xf numFmtId="0" fontId="1" fillId="0" borderId="0" xfId="2" applyFont="1" applyFill="1"/>
    <xf numFmtId="43" fontId="3" fillId="2" borderId="0" xfId="2" applyNumberFormat="1" applyFont="1" applyFill="1"/>
    <xf numFmtId="167" fontId="3" fillId="2" borderId="0" xfId="2" applyNumberFormat="1" applyFont="1" applyFill="1"/>
    <xf numFmtId="43" fontId="5" fillId="0" borderId="0" xfId="2" applyNumberFormat="1" applyFont="1" applyFill="1"/>
    <xf numFmtId="0" fontId="2" fillId="0" borderId="0" xfId="2" applyFont="1" applyFill="1"/>
    <xf numFmtId="0" fontId="1" fillId="0" borderId="11" xfId="2" applyFont="1" applyFill="1" applyBorder="1"/>
    <xf numFmtId="43" fontId="1" fillId="0" borderId="0" xfId="1" applyFont="1" applyFill="1" applyBorder="1"/>
    <xf numFmtId="0" fontId="7" fillId="0" borderId="0" xfId="2" applyFont="1" applyFill="1"/>
    <xf numFmtId="0" fontId="9" fillId="0" borderId="0" xfId="2" applyFont="1" applyFill="1"/>
    <xf numFmtId="0" fontId="8" fillId="0" borderId="0" xfId="2" applyFont="1"/>
    <xf numFmtId="43" fontId="8" fillId="0" borderId="0" xfId="2" applyNumberFormat="1" applyFont="1" applyFill="1"/>
    <xf numFmtId="0" fontId="1" fillId="2" borderId="0" xfId="2" applyFont="1" applyFill="1" applyAlignment="1">
      <alignment horizontal="center"/>
    </xf>
    <xf numFmtId="43" fontId="1" fillId="2" borderId="0" xfId="1" applyFont="1" applyFill="1"/>
    <xf numFmtId="43" fontId="1" fillId="2" borderId="0" xfId="2" applyNumberFormat="1" applyFont="1" applyFill="1"/>
    <xf numFmtId="166" fontId="1" fillId="2" borderId="0" xfId="2" applyNumberFormat="1" applyFont="1" applyFill="1"/>
    <xf numFmtId="43" fontId="3" fillId="0" borderId="0" xfId="2" applyNumberFormat="1" applyFont="1" applyFill="1"/>
    <xf numFmtId="0" fontId="2" fillId="0" borderId="0" xfId="2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0" borderId="0" xfId="2" applyFont="1" applyAlignment="1"/>
    <xf numFmtId="0" fontId="2" fillId="0" borderId="11" xfId="0" applyFont="1" applyBorder="1" applyAlignment="1">
      <alignment horizontal="center"/>
    </xf>
    <xf numFmtId="43" fontId="2" fillId="0" borderId="0" xfId="0" applyNumberFormat="1" applyFont="1" applyFill="1"/>
    <xf numFmtId="0" fontId="1" fillId="0" borderId="0" xfId="2" applyAlignment="1">
      <alignment vertical="center"/>
    </xf>
    <xf numFmtId="43" fontId="1" fillId="2" borderId="0" xfId="1" applyNumberFormat="1" applyFont="1" applyFill="1" applyBorder="1"/>
    <xf numFmtId="43" fontId="7" fillId="2" borderId="0" xfId="2" applyNumberFormat="1" applyFont="1" applyFill="1"/>
    <xf numFmtId="43" fontId="9" fillId="2" borderId="0" xfId="2" applyNumberFormat="1" applyFont="1" applyFill="1"/>
    <xf numFmtId="43" fontId="9" fillId="2" borderId="0" xfId="1" applyNumberFormat="1" applyFont="1" applyFill="1"/>
    <xf numFmtId="0" fontId="2" fillId="2" borderId="0" xfId="0" applyFont="1" applyFill="1"/>
    <xf numFmtId="43" fontId="2" fillId="2" borderId="0" xfId="0" applyNumberFormat="1" applyFont="1" applyFill="1"/>
    <xf numFmtId="0" fontId="2" fillId="2" borderId="0" xfId="2" applyNumberFormat="1" applyFont="1" applyFill="1" applyAlignment="1"/>
    <xf numFmtId="0" fontId="1" fillId="2" borderId="0" xfId="2" applyFill="1" applyBorder="1" applyAlignment="1">
      <alignment horizont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2" fillId="2" borderId="0" xfId="2" applyFont="1" applyFill="1" applyAlignment="1">
      <alignment vertical="center"/>
    </xf>
    <xf numFmtId="0" fontId="2" fillId="2" borderId="11" xfId="2" applyNumberFormat="1" applyFont="1" applyFill="1" applyBorder="1" applyAlignment="1">
      <alignment horizontal="left" vertical="center"/>
    </xf>
    <xf numFmtId="0" fontId="2" fillId="2" borderId="11" xfId="2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vertical="center"/>
    </xf>
    <xf numFmtId="43" fontId="2" fillId="2" borderId="11" xfId="1" applyNumberFormat="1" applyFont="1" applyFill="1" applyBorder="1" applyAlignment="1">
      <alignment vertical="center"/>
    </xf>
    <xf numFmtId="43" fontId="2" fillId="0" borderId="11" xfId="1" applyFont="1" applyFill="1" applyBorder="1" applyAlignment="1">
      <alignment vertical="center"/>
    </xf>
    <xf numFmtId="0" fontId="2" fillId="2" borderId="11" xfId="2" applyNumberFormat="1" applyFont="1" applyFill="1" applyBorder="1" applyAlignment="1">
      <alignment vertical="center" wrapText="1"/>
    </xf>
    <xf numFmtId="0" fontId="2" fillId="2" borderId="11" xfId="2" applyNumberFormat="1" applyFont="1" applyFill="1" applyBorder="1" applyAlignment="1">
      <alignment horizontal="center" vertical="center"/>
    </xf>
    <xf numFmtId="0" fontId="2" fillId="2" borderId="11" xfId="2" applyNumberFormat="1" applyFont="1" applyFill="1" applyBorder="1" applyAlignment="1">
      <alignment vertical="center"/>
    </xf>
    <xf numFmtId="1" fontId="2" fillId="2" borderId="11" xfId="2" applyNumberFormat="1" applyFont="1" applyFill="1" applyBorder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1" fillId="2" borderId="11" xfId="2" applyNumberFormat="1" applyFont="1" applyFill="1" applyBorder="1" applyAlignment="1">
      <alignment horizontal="left" vertical="center" wrapText="1"/>
    </xf>
    <xf numFmtId="1" fontId="1" fillId="2" borderId="11" xfId="2" applyNumberFormat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vertical="center"/>
    </xf>
    <xf numFmtId="43" fontId="1" fillId="2" borderId="11" xfId="1" applyNumberFormat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0" fontId="1" fillId="2" borderId="11" xfId="2" applyNumberFormat="1" applyFont="1" applyFill="1" applyBorder="1" applyAlignment="1">
      <alignment horizontal="left" vertical="center"/>
    </xf>
    <xf numFmtId="0" fontId="1" fillId="2" borderId="0" xfId="2" applyFont="1" applyFill="1" applyAlignment="1">
      <alignment horizontal="right" vertical="center"/>
    </xf>
    <xf numFmtId="0" fontId="1" fillId="2" borderId="11" xfId="2" applyFont="1" applyFill="1" applyBorder="1" applyAlignment="1">
      <alignment horizontal="center" vertical="center"/>
    </xf>
    <xf numFmtId="165" fontId="2" fillId="2" borderId="11" xfId="1" applyNumberFormat="1" applyFont="1" applyFill="1" applyBorder="1" applyAlignment="1">
      <alignment vertical="center"/>
    </xf>
    <xf numFmtId="165" fontId="1" fillId="2" borderId="11" xfId="1" applyNumberFormat="1" applyFont="1" applyFill="1" applyBorder="1" applyAlignment="1">
      <alignment vertical="center"/>
    </xf>
    <xf numFmtId="0" fontId="1" fillId="0" borderId="0" xfId="2" applyFont="1" applyFill="1" applyAlignment="1">
      <alignment horizontal="right" vertical="center"/>
    </xf>
    <xf numFmtId="1" fontId="1" fillId="0" borderId="11" xfId="2" applyNumberFormat="1" applyFont="1" applyFill="1" applyBorder="1" applyAlignment="1">
      <alignment horizontal="center" vertical="center"/>
    </xf>
    <xf numFmtId="43" fontId="1" fillId="0" borderId="11" xfId="1" applyNumberFormat="1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right" vertical="center"/>
    </xf>
    <xf numFmtId="0" fontId="1" fillId="0" borderId="11" xfId="2" applyFont="1" applyFill="1" applyBorder="1" applyAlignment="1">
      <alignment horizontal="center" vertical="center"/>
    </xf>
    <xf numFmtId="0" fontId="1" fillId="2" borderId="11" xfId="2" applyNumberFormat="1" applyFont="1" applyFill="1" applyBorder="1" applyAlignment="1">
      <alignment vertical="center" wrapText="1"/>
    </xf>
    <xf numFmtId="0" fontId="1" fillId="2" borderId="11" xfId="2" applyNumberFormat="1" applyFont="1" applyFill="1" applyBorder="1" applyAlignment="1">
      <alignment vertical="center"/>
    </xf>
    <xf numFmtId="0" fontId="2" fillId="2" borderId="11" xfId="2" applyNumberFormat="1" applyFont="1" applyFill="1" applyBorder="1" applyAlignment="1">
      <alignment horizontal="left" vertical="center" wrapText="1"/>
    </xf>
    <xf numFmtId="0" fontId="2" fillId="2" borderId="0" xfId="2" applyFont="1" applyFill="1" applyAlignment="1">
      <alignment horizontal="right" vertical="center"/>
    </xf>
    <xf numFmtId="0" fontId="1" fillId="2" borderId="11" xfId="2" applyNumberFormat="1" applyFont="1" applyFill="1" applyBorder="1" applyAlignment="1">
      <alignment horizontal="center" vertical="center"/>
    </xf>
    <xf numFmtId="43" fontId="1" fillId="2" borderId="11" xfId="2" applyNumberFormat="1" applyFont="1" applyFill="1" applyBorder="1" applyAlignment="1">
      <alignment vertical="center"/>
    </xf>
    <xf numFmtId="43" fontId="1" fillId="0" borderId="11" xfId="2" applyNumberFormat="1" applyFont="1" applyFill="1" applyBorder="1" applyAlignment="1">
      <alignment vertical="center"/>
    </xf>
    <xf numFmtId="43" fontId="1" fillId="2" borderId="0" xfId="2" applyNumberFormat="1" applyFont="1" applyFill="1" applyAlignment="1">
      <alignment vertical="center"/>
    </xf>
    <xf numFmtId="1" fontId="13" fillId="2" borderId="11" xfId="2" applyNumberFormat="1" applyFont="1" applyFill="1" applyBorder="1" applyAlignment="1">
      <alignment horizontal="center"/>
    </xf>
    <xf numFmtId="0" fontId="13" fillId="2" borderId="11" xfId="1" applyNumberFormat="1" applyFont="1" applyFill="1" applyBorder="1" applyAlignment="1">
      <alignment horizontal="center"/>
    </xf>
    <xf numFmtId="0" fontId="13" fillId="2" borderId="11" xfId="2" applyNumberFormat="1" applyFont="1" applyFill="1" applyBorder="1" applyAlignment="1">
      <alignment horizontal="center"/>
    </xf>
    <xf numFmtId="43" fontId="13" fillId="2" borderId="11" xfId="2" applyNumberFormat="1" applyFont="1" applyFill="1" applyBorder="1" applyAlignment="1">
      <alignment horizontal="center"/>
    </xf>
    <xf numFmtId="1" fontId="13" fillId="0" borderId="11" xfId="2" applyNumberFormat="1" applyFont="1" applyFill="1" applyBorder="1" applyAlignment="1">
      <alignment horizontal="center"/>
    </xf>
    <xf numFmtId="0" fontId="2" fillId="0" borderId="11" xfId="2" applyNumberFormat="1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43" fontId="2" fillId="0" borderId="11" xfId="1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11" xfId="2" applyNumberFormat="1" applyFont="1" applyBorder="1" applyAlignment="1">
      <alignment vertical="center" wrapText="1"/>
    </xf>
    <xf numFmtId="0" fontId="2" fillId="0" borderId="11" xfId="2" applyNumberFormat="1" applyFont="1" applyBorder="1" applyAlignment="1">
      <alignment horizontal="right" vertical="center"/>
    </xf>
    <xf numFmtId="1" fontId="2" fillId="0" borderId="11" xfId="2" applyNumberFormat="1" applyFont="1" applyBorder="1" applyAlignment="1">
      <alignment vertical="center"/>
    </xf>
    <xf numFmtId="0" fontId="1" fillId="0" borderId="11" xfId="2" applyNumberFormat="1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43" fontId="1" fillId="0" borderId="11" xfId="1" applyFont="1" applyBorder="1" applyAlignment="1">
      <alignment vertical="center"/>
    </xf>
    <xf numFmtId="1" fontId="1" fillId="0" borderId="11" xfId="2" applyNumberFormat="1" applyFont="1" applyBorder="1" applyAlignment="1">
      <alignment vertical="center"/>
    </xf>
    <xf numFmtId="0" fontId="1" fillId="0" borderId="11" xfId="2" applyNumberFormat="1" applyFont="1" applyBorder="1" applyAlignment="1">
      <alignment vertical="center" wrapText="1"/>
    </xf>
    <xf numFmtId="0" fontId="1" fillId="0" borderId="11" xfId="2" applyNumberFormat="1" applyFont="1" applyBorder="1" applyAlignment="1">
      <alignment horizontal="right" vertical="center"/>
    </xf>
    <xf numFmtId="0" fontId="1" fillId="0" borderId="11" xfId="2" quotePrefix="1" applyNumberFormat="1" applyFont="1" applyBorder="1" applyAlignment="1">
      <alignment horizontal="right" vertical="center"/>
    </xf>
    <xf numFmtId="0" fontId="1" fillId="0" borderId="11" xfId="2" applyBorder="1" applyAlignment="1">
      <alignment vertical="center"/>
    </xf>
    <xf numFmtId="43" fontId="1" fillId="0" borderId="11" xfId="2" applyNumberFormat="1" applyBorder="1" applyAlignment="1">
      <alignment vertical="center"/>
    </xf>
    <xf numFmtId="0" fontId="8" fillId="0" borderId="11" xfId="2" applyNumberFormat="1" applyFont="1" applyBorder="1" applyAlignment="1">
      <alignment vertical="center"/>
    </xf>
    <xf numFmtId="43" fontId="1" fillId="0" borderId="11" xfId="2" applyNumberFormat="1" applyFont="1" applyBorder="1" applyAlignment="1">
      <alignment horizontal="left" vertical="center"/>
    </xf>
    <xf numFmtId="43" fontId="2" fillId="2" borderId="11" xfId="2" applyNumberFormat="1" applyFont="1" applyFill="1" applyBorder="1" applyAlignment="1">
      <alignment vertical="center"/>
    </xf>
    <xf numFmtId="0" fontId="11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1" fillId="2" borderId="0" xfId="2" applyFill="1" applyAlignment="1">
      <alignment vertical="center"/>
    </xf>
    <xf numFmtId="0" fontId="2" fillId="0" borderId="11" xfId="2" applyFont="1" applyBorder="1" applyAlignment="1">
      <alignment horizontal="center" vertical="center"/>
    </xf>
    <xf numFmtId="43" fontId="2" fillId="0" borderId="11" xfId="2" applyNumberFormat="1" applyFont="1" applyBorder="1" applyAlignment="1">
      <alignment horizontal="right" vertical="center"/>
    </xf>
    <xf numFmtId="1" fontId="1" fillId="0" borderId="11" xfId="2" applyNumberFormat="1" applyFont="1" applyBorder="1" applyAlignment="1">
      <alignment horizontal="center" vertical="center"/>
    </xf>
    <xf numFmtId="43" fontId="1" fillId="0" borderId="11" xfId="2" applyNumberFormat="1" applyFont="1" applyBorder="1" applyAlignment="1">
      <alignment horizontal="right" vertical="center"/>
    </xf>
    <xf numFmtId="0" fontId="1" fillId="0" borderId="11" xfId="2" applyNumberFormat="1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43" fontId="1" fillId="0" borderId="11" xfId="2" applyNumberFormat="1" applyFont="1" applyBorder="1" applyAlignment="1">
      <alignment vertical="center"/>
    </xf>
    <xf numFmtId="0" fontId="1" fillId="0" borderId="0" xfId="2" applyAlignment="1">
      <alignment horizontal="left" vertical="center"/>
    </xf>
    <xf numFmtId="0" fontId="8" fillId="0" borderId="11" xfId="2" applyFont="1" applyBorder="1"/>
    <xf numFmtId="0" fontId="8" fillId="0" borderId="11" xfId="2" applyFont="1" applyBorder="1" applyAlignment="1">
      <alignment horizontal="center"/>
    </xf>
    <xf numFmtId="43" fontId="8" fillId="0" borderId="11" xfId="2" applyNumberFormat="1" applyFont="1" applyBorder="1"/>
    <xf numFmtId="0" fontId="8" fillId="0" borderId="11" xfId="2" applyNumberFormat="1" applyFont="1" applyBorder="1"/>
    <xf numFmtId="1" fontId="13" fillId="0" borderId="11" xfId="2" applyNumberFormat="1" applyFont="1" applyBorder="1" applyAlignment="1">
      <alignment horizontal="center" vertical="center"/>
    </xf>
    <xf numFmtId="0" fontId="13" fillId="0" borderId="11" xfId="2" applyNumberFormat="1" applyFont="1" applyBorder="1" applyAlignment="1">
      <alignment horizontal="center" vertical="center"/>
    </xf>
    <xf numFmtId="0" fontId="2" fillId="2" borderId="0" xfId="2" applyNumberFormat="1" applyFont="1" applyFill="1" applyAlignment="1">
      <alignment horizontal="right"/>
    </xf>
    <xf numFmtId="0" fontId="13" fillId="0" borderId="1" xfId="2" applyNumberFormat="1" applyFont="1" applyBorder="1" applyAlignment="1">
      <alignment horizontal="center" vertical="center" wrapText="1"/>
    </xf>
    <xf numFmtId="0" fontId="13" fillId="0" borderId="5" xfId="2" applyNumberFormat="1" applyFont="1" applyBorder="1" applyAlignment="1">
      <alignment horizontal="center" vertical="center" wrapText="1"/>
    </xf>
    <xf numFmtId="0" fontId="13" fillId="0" borderId="10" xfId="2" applyNumberFormat="1" applyFont="1" applyBorder="1" applyAlignment="1">
      <alignment horizontal="center" vertical="center" wrapText="1"/>
    </xf>
    <xf numFmtId="0" fontId="2" fillId="2" borderId="0" xfId="2" applyNumberFormat="1" applyFont="1" applyFill="1" applyAlignment="1">
      <alignment horizontal="center"/>
    </xf>
    <xf numFmtId="0" fontId="13" fillId="0" borderId="2" xfId="2" applyNumberFormat="1" applyFont="1" applyBorder="1" applyAlignment="1">
      <alignment horizontal="center" vertical="center" wrapText="1"/>
    </xf>
    <xf numFmtId="0" fontId="13" fillId="0" borderId="3" xfId="2" applyNumberFormat="1" applyFont="1" applyBorder="1" applyAlignment="1">
      <alignment horizontal="center" vertical="center" wrapText="1"/>
    </xf>
    <xf numFmtId="0" fontId="13" fillId="0" borderId="4" xfId="2" applyNumberFormat="1" applyFont="1" applyBorder="1" applyAlignment="1">
      <alignment horizontal="center" vertical="center" wrapText="1"/>
    </xf>
    <xf numFmtId="0" fontId="13" fillId="0" borderId="2" xfId="2" applyNumberFormat="1" applyFont="1" applyBorder="1" applyAlignment="1">
      <alignment horizontal="center"/>
    </xf>
    <xf numFmtId="0" fontId="13" fillId="0" borderId="3" xfId="2" applyNumberFormat="1" applyFont="1" applyBorder="1" applyAlignment="1">
      <alignment horizontal="center"/>
    </xf>
    <xf numFmtId="0" fontId="13" fillId="0" borderId="4" xfId="2" applyNumberFormat="1" applyFont="1" applyBorder="1" applyAlignment="1">
      <alignment horizontal="center"/>
    </xf>
    <xf numFmtId="0" fontId="13" fillId="0" borderId="6" xfId="2" applyNumberFormat="1" applyFont="1" applyBorder="1" applyAlignment="1">
      <alignment horizontal="center" wrapText="1"/>
    </xf>
    <xf numFmtId="0" fontId="13" fillId="0" borderId="7" xfId="2" applyNumberFormat="1" applyFont="1" applyBorder="1" applyAlignment="1">
      <alignment horizontal="center" wrapText="1"/>
    </xf>
    <xf numFmtId="0" fontId="13" fillId="0" borderId="8" xfId="2" applyNumberFormat="1" applyFont="1" applyBorder="1" applyAlignment="1">
      <alignment horizontal="center" wrapText="1"/>
    </xf>
    <xf numFmtId="0" fontId="13" fillId="0" borderId="9" xfId="2" applyNumberFormat="1" applyFont="1" applyBorder="1" applyAlignment="1">
      <alignment horizontal="center" wrapText="1"/>
    </xf>
    <xf numFmtId="0" fontId="13" fillId="0" borderId="1" xfId="2" applyNumberFormat="1" applyFont="1" applyBorder="1" applyAlignment="1">
      <alignment horizontal="center" wrapText="1"/>
    </xf>
    <xf numFmtId="0" fontId="13" fillId="0" borderId="10" xfId="2" applyNumberFormat="1" applyFont="1" applyBorder="1" applyAlignment="1">
      <alignment horizontal="center" wrapText="1"/>
    </xf>
    <xf numFmtId="1" fontId="2" fillId="2" borderId="1" xfId="2" applyNumberFormat="1" applyFont="1" applyFill="1" applyBorder="1" applyAlignment="1">
      <alignment horizontal="center"/>
    </xf>
    <xf numFmtId="1" fontId="2" fillId="2" borderId="10" xfId="2" applyNumberFormat="1" applyFont="1" applyFill="1" applyBorder="1" applyAlignment="1">
      <alignment horizontal="center"/>
    </xf>
    <xf numFmtId="0" fontId="13" fillId="2" borderId="1" xfId="2" applyNumberFormat="1" applyFont="1" applyFill="1" applyBorder="1" applyAlignment="1">
      <alignment horizontal="center" vertical="center" wrapText="1"/>
    </xf>
    <xf numFmtId="0" fontId="13" fillId="2" borderId="5" xfId="2" applyNumberFormat="1" applyFont="1" applyFill="1" applyBorder="1" applyAlignment="1">
      <alignment horizontal="center" vertical="center" wrapText="1"/>
    </xf>
    <xf numFmtId="0" fontId="13" fillId="2" borderId="10" xfId="2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 wrapText="1"/>
    </xf>
    <xf numFmtId="0" fontId="2" fillId="2" borderId="10" xfId="2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 wrapText="1"/>
    </xf>
    <xf numFmtId="0" fontId="2" fillId="2" borderId="3" xfId="2" applyNumberFormat="1" applyFont="1" applyFill="1" applyBorder="1" applyAlignment="1">
      <alignment horizontal="center" vertical="center" wrapText="1"/>
    </xf>
    <xf numFmtId="0" fontId="2" fillId="2" borderId="4" xfId="2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/>
    </xf>
    <xf numFmtId="0" fontId="2" fillId="2" borderId="3" xfId="2" applyNumberFormat="1" applyFont="1" applyFill="1" applyBorder="1" applyAlignment="1">
      <alignment horizontal="center"/>
    </xf>
    <xf numFmtId="0" fontId="2" fillId="2" borderId="4" xfId="2" applyNumberFormat="1" applyFont="1" applyFill="1" applyBorder="1" applyAlignment="1">
      <alignment horizontal="center"/>
    </xf>
    <xf numFmtId="0" fontId="13" fillId="2" borderId="6" xfId="2" applyNumberFormat="1" applyFont="1" applyFill="1" applyBorder="1" applyAlignment="1">
      <alignment horizontal="center" wrapText="1"/>
    </xf>
    <xf numFmtId="0" fontId="13" fillId="2" borderId="7" xfId="2" applyNumberFormat="1" applyFont="1" applyFill="1" applyBorder="1" applyAlignment="1">
      <alignment horizontal="center" wrapText="1"/>
    </xf>
    <xf numFmtId="0" fontId="13" fillId="2" borderId="8" xfId="2" applyNumberFormat="1" applyFont="1" applyFill="1" applyBorder="1" applyAlignment="1">
      <alignment horizontal="center" wrapText="1"/>
    </xf>
    <xf numFmtId="0" fontId="13" fillId="2" borderId="9" xfId="2" applyNumberFormat="1" applyFont="1" applyFill="1" applyBorder="1" applyAlignment="1">
      <alignment horizontal="center" wrapText="1"/>
    </xf>
    <xf numFmtId="0" fontId="13" fillId="2" borderId="1" xfId="2" applyNumberFormat="1" applyFont="1" applyFill="1" applyBorder="1" applyAlignment="1">
      <alignment horizontal="center" wrapText="1"/>
    </xf>
    <xf numFmtId="0" fontId="13" fillId="2" borderId="10" xfId="2" applyNumberFormat="1" applyFont="1" applyFill="1" applyBorder="1" applyAlignment="1">
      <alignment horizontal="center" wrapText="1"/>
    </xf>
    <xf numFmtId="1" fontId="2" fillId="2" borderId="1" xfId="2" applyNumberFormat="1" applyFont="1" applyFill="1" applyBorder="1" applyAlignment="1">
      <alignment horizontal="center" vertical="center"/>
    </xf>
    <xf numFmtId="1" fontId="2" fillId="2" borderId="10" xfId="2" applyNumberFormat="1" applyFont="1" applyFill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0" fontId="2" fillId="0" borderId="10" xfId="2" applyNumberFormat="1" applyFont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/>
    </xf>
    <xf numFmtId="0" fontId="2" fillId="0" borderId="3" xfId="2" applyNumberFormat="1" applyFont="1" applyBorder="1" applyAlignment="1">
      <alignment horizontal="center"/>
    </xf>
    <xf numFmtId="0" fontId="2" fillId="0" borderId="4" xfId="2" applyNumberFormat="1" applyFont="1" applyBorder="1" applyAlignment="1">
      <alignment horizontal="center"/>
    </xf>
    <xf numFmtId="1" fontId="13" fillId="0" borderId="1" xfId="2" applyNumberFormat="1" applyFont="1" applyBorder="1" applyAlignment="1">
      <alignment horizontal="center" vertical="center"/>
    </xf>
    <xf numFmtId="1" fontId="13" fillId="0" borderId="10" xfId="2" applyNumberFormat="1" applyFont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 wrapText="1"/>
    </xf>
    <xf numFmtId="43" fontId="13" fillId="2" borderId="5" xfId="1" applyFont="1" applyFill="1" applyBorder="1" applyAlignment="1">
      <alignment horizontal="center" vertical="center" wrapText="1"/>
    </xf>
    <xf numFmtId="43" fontId="13" fillId="2" borderId="10" xfId="1" applyFont="1" applyFill="1" applyBorder="1" applyAlignment="1">
      <alignment horizontal="center" vertical="center" wrapText="1"/>
    </xf>
    <xf numFmtId="43" fontId="13" fillId="2" borderId="1" xfId="2" applyNumberFormat="1" applyFont="1" applyFill="1" applyBorder="1" applyAlignment="1">
      <alignment horizontal="center" vertical="center" wrapText="1"/>
    </xf>
    <xf numFmtId="43" fontId="13" fillId="2" borderId="5" xfId="2" applyNumberFormat="1" applyFont="1" applyFill="1" applyBorder="1" applyAlignment="1">
      <alignment horizontal="center" vertical="center" wrapText="1"/>
    </xf>
    <xf numFmtId="43" fontId="13" fillId="2" borderId="10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0" fontId="13" fillId="0" borderId="5" xfId="2" applyNumberFormat="1" applyFont="1" applyFill="1" applyBorder="1" applyAlignment="1">
      <alignment horizontal="center" vertical="center" wrapText="1"/>
    </xf>
    <xf numFmtId="0" fontId="13" fillId="0" borderId="10" xfId="2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 3" xfId="3"/>
    <cellStyle name="Comma 41" xf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Y50"/>
  <sheetViews>
    <sheetView topLeftCell="A10" workbookViewId="0">
      <selection activeCell="D28" sqref="D28"/>
    </sheetView>
  </sheetViews>
  <sheetFormatPr defaultRowHeight="12.75" x14ac:dyDescent="0.2"/>
  <cols>
    <col min="1" max="1" width="37.5703125" style="17" customWidth="1"/>
    <col min="2" max="2" width="16.28515625" style="97" customWidth="1"/>
    <col min="3" max="3" width="17.140625" style="17" customWidth="1"/>
    <col min="4" max="4" width="15" style="17" customWidth="1"/>
    <col min="5" max="5" width="16.140625" style="17" customWidth="1"/>
    <col min="6" max="6" width="17.7109375" style="17" customWidth="1"/>
    <col min="7" max="7" width="15.28515625" style="17" customWidth="1"/>
    <col min="8" max="8" width="15.140625" style="17" customWidth="1"/>
    <col min="9" max="9" width="14.28515625" style="17" customWidth="1"/>
    <col min="10" max="10" width="16.5703125" style="17" customWidth="1"/>
    <col min="11" max="12" width="15.85546875" style="17" customWidth="1"/>
    <col min="13" max="13" width="16.28515625" style="17" customWidth="1"/>
    <col min="14" max="14" width="7" style="17" customWidth="1"/>
    <col min="15" max="15" width="15.7109375" style="17" customWidth="1"/>
    <col min="16" max="16" width="14.85546875" style="17" customWidth="1"/>
    <col min="17" max="17" width="15.140625" style="17" customWidth="1"/>
    <col min="18" max="18" width="16.140625" style="17" customWidth="1"/>
    <col min="19" max="19" width="7.5703125" style="17" customWidth="1"/>
    <col min="20" max="20" width="16.28515625" style="17" customWidth="1"/>
    <col min="21" max="21" width="13.5703125" style="17" customWidth="1"/>
    <col min="22" max="22" width="16.42578125" style="17" customWidth="1"/>
    <col min="23" max="23" width="13.42578125" style="17" customWidth="1"/>
    <col min="24" max="24" width="15.28515625" style="17" customWidth="1"/>
    <col min="25" max="16384" width="9.140625" style="17"/>
  </cols>
  <sheetData>
    <row r="1" spans="1:25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5" s="1" customFormat="1" ht="20.100000000000001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92"/>
    </row>
    <row r="3" spans="1:25" s="1" customFormat="1" ht="20.100000000000001" customHeight="1" x14ac:dyDescent="0.2">
      <c r="A3" s="178" t="s">
        <v>199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92"/>
    </row>
    <row r="4" spans="1:25" s="1" customFormat="1" ht="20.100000000000001" customHeight="1" x14ac:dyDescent="0.2">
      <c r="A4" s="18"/>
      <c r="B4" s="79"/>
      <c r="C4" s="79"/>
      <c r="D4" s="80"/>
      <c r="E4" s="80"/>
      <c r="F4" s="80"/>
      <c r="G4" s="80"/>
      <c r="H4" s="80"/>
      <c r="I4" s="80"/>
      <c r="J4" s="80"/>
      <c r="K4" s="80"/>
      <c r="L4" s="84"/>
      <c r="M4" s="84"/>
      <c r="N4" s="80"/>
      <c r="O4" s="80"/>
      <c r="P4" s="90"/>
      <c r="Q4" s="80"/>
      <c r="R4" s="80"/>
      <c r="S4" s="84"/>
      <c r="T4" s="80"/>
      <c r="U4" s="91"/>
      <c r="V4" s="80"/>
      <c r="W4" s="80"/>
      <c r="X4" s="80"/>
      <c r="Y4" s="78"/>
    </row>
    <row r="5" spans="1:25" s="1" customFormat="1" ht="20.100000000000001" customHeight="1" x14ac:dyDescent="0.2">
      <c r="A5" s="81" t="s">
        <v>206</v>
      </c>
      <c r="B5" s="52" t="s">
        <v>169</v>
      </c>
      <c r="D5" s="80"/>
      <c r="E5" s="80"/>
      <c r="F5" s="80"/>
      <c r="G5" s="80"/>
      <c r="H5" s="80"/>
      <c r="I5" s="80"/>
      <c r="J5" s="80"/>
      <c r="K5" s="80"/>
      <c r="L5" s="84"/>
      <c r="M5" s="84"/>
      <c r="N5" s="80"/>
      <c r="O5" s="80"/>
      <c r="P5" s="90"/>
      <c r="Q5" s="80"/>
      <c r="R5" s="80"/>
      <c r="S5" s="84"/>
      <c r="T5" s="80"/>
      <c r="U5" s="83" t="s">
        <v>207</v>
      </c>
      <c r="V5" s="78" t="s">
        <v>208</v>
      </c>
      <c r="X5" s="80"/>
      <c r="Y5" s="78"/>
    </row>
    <row r="6" spans="1:25" s="1" customFormat="1" ht="20.100000000000001" customHeight="1" x14ac:dyDescent="0.2">
      <c r="A6" s="78" t="s">
        <v>209</v>
      </c>
      <c r="B6" s="52" t="s">
        <v>55</v>
      </c>
      <c r="D6" s="80"/>
      <c r="E6" s="80"/>
      <c r="F6" s="80"/>
      <c r="G6" s="80"/>
      <c r="H6" s="80"/>
      <c r="I6" s="80"/>
      <c r="J6" s="80"/>
      <c r="K6" s="80"/>
      <c r="L6" s="84"/>
      <c r="M6" s="84"/>
      <c r="N6" s="80"/>
      <c r="O6" s="80"/>
      <c r="P6" s="90"/>
      <c r="Q6" s="84"/>
      <c r="R6" s="84"/>
      <c r="S6" s="84"/>
      <c r="T6" s="80"/>
      <c r="U6" s="83"/>
      <c r="V6" s="78" t="s">
        <v>210</v>
      </c>
      <c r="X6" s="80"/>
      <c r="Y6" s="78"/>
    </row>
    <row r="7" spans="1:25" s="1" customFormat="1" ht="20.100000000000001" customHeight="1" x14ac:dyDescent="0.2">
      <c r="A7" s="78" t="s">
        <v>211</v>
      </c>
      <c r="B7" s="52" t="s">
        <v>212</v>
      </c>
      <c r="D7" s="80"/>
      <c r="E7" s="84"/>
      <c r="F7" s="80"/>
      <c r="G7" s="80"/>
      <c r="H7" s="80"/>
      <c r="I7" s="84"/>
      <c r="J7" s="80"/>
      <c r="K7" s="80"/>
      <c r="L7" s="84"/>
      <c r="M7" s="84"/>
      <c r="N7" s="80"/>
      <c r="O7" s="80"/>
      <c r="P7" s="90"/>
      <c r="Q7" s="80"/>
      <c r="R7" s="80"/>
      <c r="S7" s="84"/>
      <c r="T7" s="80"/>
      <c r="U7" s="83"/>
      <c r="V7" s="78" t="s">
        <v>213</v>
      </c>
      <c r="X7" s="80"/>
      <c r="Y7" s="78"/>
    </row>
    <row r="8" spans="1:25" s="1" customFormat="1" ht="20.100000000000001" customHeight="1" x14ac:dyDescent="0.2">
      <c r="A8" s="78" t="s">
        <v>214</v>
      </c>
      <c r="B8" s="52" t="s">
        <v>215</v>
      </c>
      <c r="D8" s="80"/>
      <c r="E8" s="80"/>
      <c r="F8" s="84"/>
      <c r="G8" s="80"/>
      <c r="H8" s="80"/>
      <c r="I8" s="80"/>
      <c r="J8" s="80"/>
      <c r="K8" s="80"/>
      <c r="L8" s="84"/>
      <c r="M8" s="84"/>
      <c r="N8" s="80"/>
      <c r="O8" s="80"/>
      <c r="P8" s="90"/>
      <c r="Q8" s="80"/>
      <c r="R8" s="80"/>
      <c r="S8" s="84"/>
      <c r="T8" s="80"/>
      <c r="U8" s="91"/>
      <c r="V8" s="80"/>
      <c r="W8" s="80"/>
      <c r="X8" s="80"/>
      <c r="Y8" s="78"/>
    </row>
    <row r="9" spans="1:25" s="1" customFormat="1" ht="20.100000000000001" customHeight="1" x14ac:dyDescent="0.2">
      <c r="A9" s="81" t="s">
        <v>221</v>
      </c>
      <c r="B9" s="52" t="s">
        <v>216</v>
      </c>
      <c r="D9" s="80"/>
      <c r="E9" s="80"/>
      <c r="F9" s="84"/>
      <c r="G9" s="80"/>
      <c r="H9" s="80"/>
      <c r="I9" s="80"/>
      <c r="J9" s="80"/>
      <c r="K9" s="80"/>
      <c r="L9" s="84"/>
      <c r="M9" s="84"/>
      <c r="N9" s="80"/>
      <c r="O9" s="80"/>
      <c r="P9" s="90"/>
      <c r="Q9" s="80"/>
      <c r="R9" s="80"/>
      <c r="S9" s="84"/>
      <c r="T9" s="80"/>
      <c r="U9" s="91"/>
      <c r="V9" s="80"/>
      <c r="W9" s="80"/>
      <c r="X9" s="80"/>
      <c r="Y9" s="78"/>
    </row>
    <row r="10" spans="1:25" s="1" customFormat="1" ht="20.100000000000001" customHeight="1" x14ac:dyDescent="0.2">
      <c r="A10" s="18"/>
      <c r="B10" s="167" t="s">
        <v>217</v>
      </c>
      <c r="D10" s="80"/>
      <c r="E10" s="80"/>
      <c r="F10" s="80"/>
      <c r="G10" s="80"/>
      <c r="H10" s="80"/>
      <c r="I10" s="80"/>
      <c r="J10" s="80"/>
      <c r="K10" s="80"/>
      <c r="L10" s="84"/>
      <c r="M10" s="84"/>
      <c r="N10" s="80"/>
      <c r="O10" s="80"/>
      <c r="P10" s="90"/>
      <c r="Q10" s="80"/>
      <c r="R10" s="80"/>
      <c r="S10" s="84"/>
      <c r="T10" s="80"/>
      <c r="U10" s="91"/>
      <c r="V10" s="80"/>
      <c r="W10" s="80"/>
      <c r="X10" s="80"/>
      <c r="Y10" s="78"/>
    </row>
    <row r="11" spans="1:25" s="1" customFormat="1" x14ac:dyDescent="0.2">
      <c r="A11" s="2"/>
      <c r="B11" s="6"/>
    </row>
    <row r="12" spans="1:25" s="1" customFormat="1" ht="12.75" customHeight="1" x14ac:dyDescent="0.2">
      <c r="A12" s="175" t="s">
        <v>2</v>
      </c>
      <c r="B12" s="175" t="s">
        <v>3</v>
      </c>
      <c r="C12" s="179" t="s">
        <v>4</v>
      </c>
      <c r="D12" s="180"/>
      <c r="E12" s="181"/>
      <c r="F12" s="179" t="s">
        <v>5</v>
      </c>
      <c r="G12" s="180"/>
      <c r="H12" s="180"/>
      <c r="I12" s="180"/>
      <c r="J12" s="181"/>
      <c r="K12" s="179" t="s">
        <v>6</v>
      </c>
      <c r="L12" s="180"/>
      <c r="M12" s="180"/>
      <c r="N12" s="180"/>
      <c r="O12" s="181"/>
      <c r="P12" s="182" t="s">
        <v>7</v>
      </c>
      <c r="Q12" s="183"/>
      <c r="R12" s="183"/>
      <c r="S12" s="183"/>
      <c r="T12" s="184"/>
      <c r="U12" s="182" t="s">
        <v>8</v>
      </c>
      <c r="V12" s="183"/>
      <c r="W12" s="183"/>
      <c r="X12" s="184"/>
    </row>
    <row r="13" spans="1:25" s="1" customFormat="1" ht="12.75" customHeight="1" x14ac:dyDescent="0.2">
      <c r="A13" s="176"/>
      <c r="B13" s="176"/>
      <c r="C13" s="175" t="s">
        <v>9</v>
      </c>
      <c r="D13" s="175" t="s">
        <v>218</v>
      </c>
      <c r="E13" s="175" t="s">
        <v>10</v>
      </c>
      <c r="F13" s="175" t="s">
        <v>11</v>
      </c>
      <c r="G13" s="175" t="s">
        <v>218</v>
      </c>
      <c r="H13" s="175" t="s">
        <v>12</v>
      </c>
      <c r="I13" s="175" t="s">
        <v>13</v>
      </c>
      <c r="J13" s="175" t="s">
        <v>14</v>
      </c>
      <c r="K13" s="175" t="s">
        <v>15</v>
      </c>
      <c r="L13" s="175" t="s">
        <v>16</v>
      </c>
      <c r="M13" s="175" t="s">
        <v>17</v>
      </c>
      <c r="N13" s="175" t="s">
        <v>18</v>
      </c>
      <c r="O13" s="175" t="s">
        <v>19</v>
      </c>
      <c r="P13" s="175" t="s">
        <v>15</v>
      </c>
      <c r="Q13" s="175" t="s">
        <v>16</v>
      </c>
      <c r="R13" s="175" t="s">
        <v>17</v>
      </c>
      <c r="S13" s="175" t="s">
        <v>18</v>
      </c>
      <c r="T13" s="175" t="s">
        <v>19</v>
      </c>
      <c r="U13" s="175" t="s">
        <v>20</v>
      </c>
      <c r="V13" s="175" t="s">
        <v>21</v>
      </c>
      <c r="W13" s="185" t="s">
        <v>225</v>
      </c>
      <c r="X13" s="186"/>
    </row>
    <row r="14" spans="1:25" s="1" customFormat="1" ht="12.75" customHeight="1" x14ac:dyDescent="0.2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87"/>
      <c r="X14" s="188"/>
    </row>
    <row r="15" spans="1:25" s="1" customFormat="1" ht="12.75" customHeight="1" x14ac:dyDescent="0.2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89" t="s">
        <v>22</v>
      </c>
      <c r="X15" s="189" t="s">
        <v>23</v>
      </c>
    </row>
    <row r="16" spans="1:25" s="1" customFormat="1" ht="35.25" customHeight="1" x14ac:dyDescent="0.2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90"/>
      <c r="X16" s="190"/>
    </row>
    <row r="17" spans="1:24" s="5" customFormat="1" ht="20.100000000000001" hidden="1" customHeight="1" x14ac:dyDescent="0.2">
      <c r="A17" s="168"/>
      <c r="B17" s="169"/>
      <c r="C17" s="168"/>
      <c r="D17" s="168"/>
      <c r="E17" s="168"/>
      <c r="F17" s="168"/>
      <c r="G17" s="168"/>
      <c r="H17" s="168"/>
      <c r="I17" s="170"/>
      <c r="J17" s="168"/>
      <c r="K17" s="168"/>
      <c r="L17" s="171"/>
      <c r="M17" s="168"/>
      <c r="N17" s="168"/>
      <c r="O17" s="168"/>
      <c r="P17" s="168"/>
      <c r="Q17" s="168"/>
      <c r="R17" s="168"/>
      <c r="S17" s="168"/>
      <c r="T17" s="168"/>
      <c r="U17" s="168"/>
      <c r="V17" s="171"/>
      <c r="W17" s="171"/>
      <c r="X17" s="168"/>
    </row>
    <row r="18" spans="1:24" s="77" customFormat="1" ht="21.75" customHeight="1" x14ac:dyDescent="0.25">
      <c r="A18" s="172">
        <v>1</v>
      </c>
      <c r="B18" s="172">
        <v>2</v>
      </c>
      <c r="C18" s="172">
        <v>3</v>
      </c>
      <c r="D18" s="172">
        <v>4</v>
      </c>
      <c r="E18" s="173" t="s">
        <v>24</v>
      </c>
      <c r="F18" s="172">
        <v>6</v>
      </c>
      <c r="G18" s="172">
        <v>7</v>
      </c>
      <c r="H18" s="172">
        <v>8</v>
      </c>
      <c r="I18" s="172">
        <v>9</v>
      </c>
      <c r="J18" s="173" t="s">
        <v>25</v>
      </c>
      <c r="K18" s="172">
        <v>11</v>
      </c>
      <c r="L18" s="172">
        <v>12</v>
      </c>
      <c r="M18" s="172">
        <v>13</v>
      </c>
      <c r="N18" s="172">
        <v>14</v>
      </c>
      <c r="O18" s="173" t="s">
        <v>26</v>
      </c>
      <c r="P18" s="172">
        <v>16</v>
      </c>
      <c r="Q18" s="172">
        <v>17</v>
      </c>
      <c r="R18" s="172">
        <v>18</v>
      </c>
      <c r="S18" s="172">
        <v>19</v>
      </c>
      <c r="T18" s="173" t="s">
        <v>27</v>
      </c>
      <c r="U18" s="173" t="s">
        <v>28</v>
      </c>
      <c r="V18" s="173" t="s">
        <v>29</v>
      </c>
      <c r="W18" s="172">
        <v>23</v>
      </c>
      <c r="X18" s="172">
        <v>24</v>
      </c>
    </row>
    <row r="19" spans="1:24" s="141" customFormat="1" ht="35.1" customHeight="1" x14ac:dyDescent="0.25">
      <c r="A19" s="138" t="s">
        <v>30</v>
      </c>
      <c r="B19" s="160"/>
      <c r="C19" s="161">
        <f>C20+C21+C22</f>
        <v>1300266000</v>
      </c>
      <c r="D19" s="161">
        <f t="shared" ref="D19:X19" si="0">D20+D21+D22</f>
        <v>1.2369127944111824E-10</v>
      </c>
      <c r="E19" s="161">
        <f t="shared" si="0"/>
        <v>1300266000</v>
      </c>
      <c r="F19" s="161">
        <f t="shared" si="0"/>
        <v>1294996000</v>
      </c>
      <c r="G19" s="161">
        <f t="shared" si="0"/>
        <v>0</v>
      </c>
      <c r="H19" s="161">
        <f t="shared" si="0"/>
        <v>-71817010.140000001</v>
      </c>
      <c r="I19" s="161">
        <f t="shared" si="0"/>
        <v>71817010.140000001</v>
      </c>
      <c r="J19" s="161">
        <f t="shared" si="0"/>
        <v>1294996000</v>
      </c>
      <c r="K19" s="161">
        <f t="shared" si="0"/>
        <v>227108924.91</v>
      </c>
      <c r="L19" s="161">
        <f t="shared" si="0"/>
        <v>355288079.45999998</v>
      </c>
      <c r="M19" s="161">
        <f t="shared" si="0"/>
        <v>336345589.22000003</v>
      </c>
      <c r="N19" s="161">
        <f t="shared" si="0"/>
        <v>0</v>
      </c>
      <c r="O19" s="161">
        <f t="shared" si="0"/>
        <v>918742593.59000003</v>
      </c>
      <c r="P19" s="161">
        <f t="shared" si="0"/>
        <v>194197697.52999997</v>
      </c>
      <c r="Q19" s="161">
        <f t="shared" si="0"/>
        <v>314138795.52999997</v>
      </c>
      <c r="R19" s="161">
        <f t="shared" si="0"/>
        <v>290837414.64999998</v>
      </c>
      <c r="S19" s="161">
        <f t="shared" si="0"/>
        <v>0</v>
      </c>
      <c r="T19" s="161">
        <f t="shared" si="0"/>
        <v>799173907.71000004</v>
      </c>
      <c r="U19" s="161">
        <f t="shared" si="0"/>
        <v>5270000</v>
      </c>
      <c r="V19" s="161">
        <f>J19-O19</f>
        <v>376253406.40999997</v>
      </c>
      <c r="W19" s="161">
        <f t="shared" si="0"/>
        <v>1298846.42</v>
      </c>
      <c r="X19" s="161">
        <f t="shared" si="0"/>
        <v>118269839.46000004</v>
      </c>
    </row>
    <row r="20" spans="1:24" s="94" customFormat="1" ht="35.1" customHeight="1" x14ac:dyDescent="0.25">
      <c r="A20" s="145" t="s">
        <v>31</v>
      </c>
      <c r="B20" s="162">
        <v>100000000000000</v>
      </c>
      <c r="C20" s="163">
        <f>'FAR1 01 particular'!C22</f>
        <v>278353000</v>
      </c>
      <c r="D20" s="163">
        <f>'FAR1 01 particular'!D22</f>
        <v>1.2369127944111824E-10</v>
      </c>
      <c r="E20" s="163">
        <f>'FAR1 01 particular'!E22</f>
        <v>278353000</v>
      </c>
      <c r="F20" s="163">
        <f>'FAR1 01 particular'!F22</f>
        <v>273083000</v>
      </c>
      <c r="G20" s="163">
        <f>'FAR1 01 particular'!G22</f>
        <v>0</v>
      </c>
      <c r="H20" s="163">
        <f>'FAR1 01 particular'!H22</f>
        <v>-4659021.68</v>
      </c>
      <c r="I20" s="163">
        <f>'FAR1 01 particular'!I22</f>
        <v>4659021.68</v>
      </c>
      <c r="J20" s="163">
        <f>'FAR1 01 particular'!J22</f>
        <v>273083000</v>
      </c>
      <c r="K20" s="163">
        <f>'FAR1 01 particular'!K22</f>
        <v>47500632.670000002</v>
      </c>
      <c r="L20" s="163">
        <f>'FAR1 01 particular'!L22</f>
        <v>91364461.359999999</v>
      </c>
      <c r="M20" s="163">
        <f>'FAR1 01 particular'!M22</f>
        <v>55168118.81000001</v>
      </c>
      <c r="N20" s="163">
        <f>'FAR1 01 particular'!N22</f>
        <v>0</v>
      </c>
      <c r="O20" s="163">
        <f>'FAR1 01 particular'!O22</f>
        <v>194033212.84</v>
      </c>
      <c r="P20" s="163">
        <f>'FAR1 01 particular'!P22</f>
        <v>43737129.730000004</v>
      </c>
      <c r="Q20" s="163">
        <f>'FAR1 01 particular'!Q22</f>
        <v>61685354.810000002</v>
      </c>
      <c r="R20" s="163">
        <f>'FAR1 01 particular'!R22</f>
        <v>60604929.219999991</v>
      </c>
      <c r="S20" s="163">
        <f>'FAR1 01 particular'!S22</f>
        <v>0</v>
      </c>
      <c r="T20" s="163">
        <f>'FAR1 01 particular'!T22</f>
        <v>166027413.76000002</v>
      </c>
      <c r="U20" s="163">
        <f>'FAR1 01 particular'!U22</f>
        <v>5270000</v>
      </c>
      <c r="V20" s="163">
        <f>'FAR1 01 particular'!V22</f>
        <v>79049787.159999996</v>
      </c>
      <c r="W20" s="163">
        <f>'FAR1 01 particular'!W22</f>
        <v>623293.14999999991</v>
      </c>
      <c r="X20" s="163">
        <f>'FAR1 01 particular'!X22</f>
        <v>27382505.92999997</v>
      </c>
    </row>
    <row r="21" spans="1:24" s="94" customFormat="1" ht="35.1" customHeight="1" x14ac:dyDescent="0.25">
      <c r="A21" s="145" t="s">
        <v>32</v>
      </c>
      <c r="B21" s="162">
        <v>200000000000000</v>
      </c>
      <c r="C21" s="163">
        <f>'FAR1 01 particular'!C32</f>
        <v>175196000</v>
      </c>
      <c r="D21" s="163">
        <f>'FAR1 01 particular'!D32</f>
        <v>0</v>
      </c>
      <c r="E21" s="163">
        <f>'FAR1 01 particular'!E32</f>
        <v>175196000</v>
      </c>
      <c r="F21" s="163">
        <f>'FAR1 01 particular'!F32</f>
        <v>175196000</v>
      </c>
      <c r="G21" s="163">
        <f>'FAR1 01 particular'!G32</f>
        <v>0</v>
      </c>
      <c r="H21" s="163">
        <f>'FAR1 01 particular'!H32</f>
        <v>-31629388.460000001</v>
      </c>
      <c r="I21" s="163">
        <f>'FAR1 01 particular'!I32</f>
        <v>31629388.460000001</v>
      </c>
      <c r="J21" s="163">
        <f>'FAR1 01 particular'!J32</f>
        <v>175196000</v>
      </c>
      <c r="K21" s="163">
        <f>'FAR1 01 particular'!K32</f>
        <v>34158659.43</v>
      </c>
      <c r="L21" s="163">
        <f>'FAR1 01 particular'!L32</f>
        <v>29721629.41</v>
      </c>
      <c r="M21" s="163">
        <f>'FAR1 01 particular'!M32</f>
        <v>29532857.810000002</v>
      </c>
      <c r="N21" s="163">
        <f>'FAR1 01 particular'!N32</f>
        <v>0</v>
      </c>
      <c r="O21" s="163">
        <f>'FAR1 01 particular'!O32</f>
        <v>93413146.650000006</v>
      </c>
      <c r="P21" s="163">
        <f>'FAR1 01 particular'!P32</f>
        <v>17920156.91</v>
      </c>
      <c r="Q21" s="163">
        <f>'FAR1 01 particular'!Q32</f>
        <v>38265456.399999999</v>
      </c>
      <c r="R21" s="163">
        <f>'FAR1 01 particular'!R32</f>
        <v>21722223.359999999</v>
      </c>
      <c r="S21" s="163">
        <f>'FAR1 01 particular'!S32</f>
        <v>0</v>
      </c>
      <c r="T21" s="163">
        <f>'FAR1 01 particular'!T32</f>
        <v>77907836.670000002</v>
      </c>
      <c r="U21" s="163">
        <f>'FAR1 01 particular'!U32</f>
        <v>0</v>
      </c>
      <c r="V21" s="163">
        <f>'FAR1 01 particular'!V32</f>
        <v>81782853.349999994</v>
      </c>
      <c r="W21" s="163">
        <f>'FAR1 01 particular'!W32</f>
        <v>24932.690000000002</v>
      </c>
      <c r="X21" s="163">
        <f>'FAR1 01 particular'!X32</f>
        <v>15480377.290000005</v>
      </c>
    </row>
    <row r="22" spans="1:24" s="94" customFormat="1" ht="35.1" customHeight="1" x14ac:dyDescent="0.25">
      <c r="A22" s="145" t="s">
        <v>33</v>
      </c>
      <c r="B22" s="162">
        <v>300000000000000</v>
      </c>
      <c r="C22" s="163">
        <f>'FAR1 01 particular'!C43</f>
        <v>846717000</v>
      </c>
      <c r="D22" s="163">
        <f>'FAR1 01 particular'!D43</f>
        <v>0</v>
      </c>
      <c r="E22" s="163">
        <f>'FAR1 01 particular'!E43</f>
        <v>846717000</v>
      </c>
      <c r="F22" s="163">
        <f>'FAR1 01 particular'!F43</f>
        <v>846717000</v>
      </c>
      <c r="G22" s="163">
        <f>'FAR1 01 particular'!G43</f>
        <v>0</v>
      </c>
      <c r="H22" s="163">
        <f>'FAR1 01 particular'!H43</f>
        <v>-35528600</v>
      </c>
      <c r="I22" s="163">
        <f>'FAR1 01 particular'!I43</f>
        <v>35528600</v>
      </c>
      <c r="J22" s="163">
        <f>'FAR1 01 particular'!J43</f>
        <v>846717000</v>
      </c>
      <c r="K22" s="163">
        <f>'FAR1 01 particular'!K43</f>
        <v>145449632.81</v>
      </c>
      <c r="L22" s="163">
        <f>'FAR1 01 particular'!L43</f>
        <v>234201988.69</v>
      </c>
      <c r="M22" s="163">
        <f>'FAR1 01 particular'!M43</f>
        <v>251644612.60000002</v>
      </c>
      <c r="N22" s="163">
        <f>'FAR1 01 particular'!N43</f>
        <v>0</v>
      </c>
      <c r="O22" s="163">
        <f>'FAR1 01 particular'!O43</f>
        <v>631296234.10000002</v>
      </c>
      <c r="P22" s="163">
        <f>'FAR1 01 particular'!P43</f>
        <v>132540410.88999999</v>
      </c>
      <c r="Q22" s="163">
        <f>'FAR1 01 particular'!Q43</f>
        <v>214187984.31999999</v>
      </c>
      <c r="R22" s="163">
        <f>'FAR1 01 particular'!R43</f>
        <v>208510262.06999999</v>
      </c>
      <c r="S22" s="163">
        <f>'FAR1 01 particular'!S43</f>
        <v>0</v>
      </c>
      <c r="T22" s="163">
        <f>'FAR1 01 particular'!T43</f>
        <v>555238657.27999997</v>
      </c>
      <c r="U22" s="163">
        <f>'FAR1 01 particular'!U43</f>
        <v>0</v>
      </c>
      <c r="V22" s="163">
        <f>'FAR1 01 particular'!V43</f>
        <v>215420765.89999998</v>
      </c>
      <c r="W22" s="163">
        <f>'FAR1 01 particular'!W43</f>
        <v>650620.57999999996</v>
      </c>
      <c r="X22" s="163">
        <f>'FAR1 01 particular'!X43</f>
        <v>75406956.240000054</v>
      </c>
    </row>
    <row r="23" spans="1:24" s="141" customFormat="1" ht="35.1" customHeight="1" x14ac:dyDescent="0.25">
      <c r="A23" s="138" t="s">
        <v>34</v>
      </c>
      <c r="B23" s="160"/>
      <c r="C23" s="161">
        <f>C24</f>
        <v>55658000</v>
      </c>
      <c r="D23" s="161">
        <f>D24</f>
        <v>0</v>
      </c>
      <c r="E23" s="161">
        <f t="shared" ref="E23:X23" si="1">E24</f>
        <v>55658000</v>
      </c>
      <c r="F23" s="161">
        <f t="shared" si="1"/>
        <v>55658000</v>
      </c>
      <c r="G23" s="161">
        <f t="shared" si="1"/>
        <v>0</v>
      </c>
      <c r="H23" s="161">
        <f t="shared" si="1"/>
        <v>-158547</v>
      </c>
      <c r="I23" s="161">
        <f t="shared" si="1"/>
        <v>158547</v>
      </c>
      <c r="J23" s="161">
        <f t="shared" si="1"/>
        <v>55658000</v>
      </c>
      <c r="K23" s="161">
        <f t="shared" si="1"/>
        <v>12875395.5</v>
      </c>
      <c r="L23" s="161">
        <f t="shared" si="1"/>
        <v>15237316.549999999</v>
      </c>
      <c r="M23" s="161">
        <f t="shared" si="1"/>
        <v>14476031.410000002</v>
      </c>
      <c r="N23" s="161">
        <f t="shared" si="1"/>
        <v>0</v>
      </c>
      <c r="O23" s="161">
        <f t="shared" si="1"/>
        <v>42588743.460000001</v>
      </c>
      <c r="P23" s="161">
        <f t="shared" si="1"/>
        <v>12436160.509999998</v>
      </c>
      <c r="Q23" s="161">
        <f t="shared" si="1"/>
        <v>14536892.050000001</v>
      </c>
      <c r="R23" s="161">
        <f t="shared" si="1"/>
        <v>14105765.029999999</v>
      </c>
      <c r="S23" s="161">
        <f t="shared" si="1"/>
        <v>0</v>
      </c>
      <c r="T23" s="161">
        <f t="shared" si="1"/>
        <v>41078817.590000004</v>
      </c>
      <c r="U23" s="161">
        <f t="shared" si="1"/>
        <v>0</v>
      </c>
      <c r="V23" s="161">
        <f t="shared" ref="V23:V35" si="2">J23-O23</f>
        <v>13069256.539999999</v>
      </c>
      <c r="W23" s="161">
        <f t="shared" si="1"/>
        <v>0</v>
      </c>
      <c r="X23" s="161">
        <f t="shared" si="1"/>
        <v>1509925.8699999964</v>
      </c>
    </row>
    <row r="24" spans="1:24" s="94" customFormat="1" ht="35.1" customHeight="1" x14ac:dyDescent="0.25">
      <c r="A24" s="145" t="s">
        <v>35</v>
      </c>
      <c r="B24" s="164" t="s">
        <v>36</v>
      </c>
      <c r="C24" s="163">
        <f>C25+C26+C27</f>
        <v>55658000</v>
      </c>
      <c r="D24" s="163">
        <f>D25+D26+D27</f>
        <v>0</v>
      </c>
      <c r="E24" s="163">
        <f t="shared" ref="E24:X24" si="3">E25+E26+E27</f>
        <v>55658000</v>
      </c>
      <c r="F24" s="163">
        <f t="shared" si="3"/>
        <v>55658000</v>
      </c>
      <c r="G24" s="163">
        <f t="shared" si="3"/>
        <v>0</v>
      </c>
      <c r="H24" s="163">
        <f t="shared" si="3"/>
        <v>-158547</v>
      </c>
      <c r="I24" s="163">
        <f t="shared" si="3"/>
        <v>158547</v>
      </c>
      <c r="J24" s="163">
        <f t="shared" si="3"/>
        <v>55658000</v>
      </c>
      <c r="K24" s="163">
        <f t="shared" si="3"/>
        <v>12875395.5</v>
      </c>
      <c r="L24" s="163">
        <f t="shared" si="3"/>
        <v>15237316.549999999</v>
      </c>
      <c r="M24" s="163">
        <f t="shared" si="3"/>
        <v>14476031.410000002</v>
      </c>
      <c r="N24" s="163">
        <f t="shared" si="3"/>
        <v>0</v>
      </c>
      <c r="O24" s="163">
        <f t="shared" si="3"/>
        <v>42588743.460000001</v>
      </c>
      <c r="P24" s="163">
        <f t="shared" si="3"/>
        <v>12436160.509999998</v>
      </c>
      <c r="Q24" s="163">
        <f t="shared" si="3"/>
        <v>14536892.050000001</v>
      </c>
      <c r="R24" s="163">
        <f t="shared" si="3"/>
        <v>14105765.029999999</v>
      </c>
      <c r="S24" s="163">
        <f t="shared" si="3"/>
        <v>0</v>
      </c>
      <c r="T24" s="163">
        <f t="shared" si="3"/>
        <v>41078817.590000004</v>
      </c>
      <c r="U24" s="163">
        <f t="shared" si="3"/>
        <v>0</v>
      </c>
      <c r="V24" s="163">
        <f t="shared" si="2"/>
        <v>13069256.539999999</v>
      </c>
      <c r="W24" s="163">
        <f t="shared" si="3"/>
        <v>0</v>
      </c>
      <c r="X24" s="163">
        <f t="shared" si="3"/>
        <v>1509925.8699999964</v>
      </c>
    </row>
    <row r="25" spans="1:24" s="94" customFormat="1" ht="35.1" customHeight="1" x14ac:dyDescent="0.25">
      <c r="A25" s="145" t="s">
        <v>31</v>
      </c>
      <c r="B25" s="162">
        <v>100000000000000</v>
      </c>
      <c r="C25" s="163">
        <f>'FAR1 01 particular'!C61</f>
        <v>15783000</v>
      </c>
      <c r="D25" s="163">
        <f>'FAR1 01 particular'!D61</f>
        <v>0</v>
      </c>
      <c r="E25" s="163">
        <f>'FAR1 01 particular'!E61</f>
        <v>15783000</v>
      </c>
      <c r="F25" s="163">
        <f>'FAR1 01 particular'!F61</f>
        <v>15783000</v>
      </c>
      <c r="G25" s="163">
        <f>'FAR1 01 particular'!G61</f>
        <v>0</v>
      </c>
      <c r="H25" s="163">
        <f>'FAR1 01 particular'!H61</f>
        <v>-158547</v>
      </c>
      <c r="I25" s="163">
        <f>'FAR1 01 particular'!I61</f>
        <v>158547</v>
      </c>
      <c r="J25" s="163">
        <f>'FAR1 01 particular'!J61</f>
        <v>15783000</v>
      </c>
      <c r="K25" s="163">
        <f>'FAR1 01 particular'!K61</f>
        <v>3484237.92</v>
      </c>
      <c r="L25" s="163">
        <f>'FAR1 01 particular'!L61</f>
        <v>3955987.93</v>
      </c>
      <c r="M25" s="163">
        <f>'FAR1 01 particular'!M61</f>
        <v>3692308.8200000003</v>
      </c>
      <c r="N25" s="163">
        <f>'FAR1 01 particular'!N61</f>
        <v>0</v>
      </c>
      <c r="O25" s="163">
        <f>'FAR1 01 particular'!O61</f>
        <v>11132534.67</v>
      </c>
      <c r="P25" s="163">
        <f>'FAR1 01 particular'!P61</f>
        <v>3059095.01</v>
      </c>
      <c r="Q25" s="163">
        <f>'FAR1 01 particular'!Q61</f>
        <v>3705745.86</v>
      </c>
      <c r="R25" s="163">
        <f>'FAR1 01 particular'!R61</f>
        <v>3405503.5200000005</v>
      </c>
      <c r="S25" s="163">
        <f>'FAR1 01 particular'!S61</f>
        <v>0</v>
      </c>
      <c r="T25" s="163">
        <f>'FAR1 01 particular'!T61</f>
        <v>10170344.390000001</v>
      </c>
      <c r="U25" s="163">
        <f>'FAR1 01 particular'!U61</f>
        <v>0</v>
      </c>
      <c r="V25" s="163">
        <f t="shared" si="2"/>
        <v>4650465.33</v>
      </c>
      <c r="W25" s="163">
        <f>'FAR1 01 particular'!W61</f>
        <v>0</v>
      </c>
      <c r="X25" s="163">
        <f>'FAR1 01 particular'!X61</f>
        <v>962190.27999999933</v>
      </c>
    </row>
    <row r="26" spans="1:24" s="94" customFormat="1" ht="35.1" customHeight="1" x14ac:dyDescent="0.25">
      <c r="A26" s="145" t="s">
        <v>32</v>
      </c>
      <c r="B26" s="162">
        <v>200000000000000</v>
      </c>
      <c r="C26" s="163">
        <f>'FAR1 01 particular'!C66</f>
        <v>3966000</v>
      </c>
      <c r="D26" s="163">
        <f>'FAR1 01 particular'!D66</f>
        <v>0</v>
      </c>
      <c r="E26" s="163">
        <f>'FAR1 01 particular'!E66</f>
        <v>3966000</v>
      </c>
      <c r="F26" s="163">
        <f>'FAR1 01 particular'!F66</f>
        <v>3966000</v>
      </c>
      <c r="G26" s="163">
        <f>'FAR1 01 particular'!G66</f>
        <v>0</v>
      </c>
      <c r="H26" s="163">
        <f>'FAR1 01 particular'!H66</f>
        <v>0</v>
      </c>
      <c r="I26" s="163">
        <f>'FAR1 01 particular'!I66</f>
        <v>0</v>
      </c>
      <c r="J26" s="163">
        <f>'FAR1 01 particular'!J66</f>
        <v>3966000</v>
      </c>
      <c r="K26" s="163">
        <f>'FAR1 01 particular'!K66</f>
        <v>870970.2</v>
      </c>
      <c r="L26" s="163">
        <f>'FAR1 01 particular'!L66</f>
        <v>1215194.92</v>
      </c>
      <c r="M26" s="163">
        <f>'FAR1 01 particular'!M66</f>
        <v>940582.56</v>
      </c>
      <c r="N26" s="163">
        <f>'FAR1 01 particular'!N66</f>
        <v>0</v>
      </c>
      <c r="O26" s="163">
        <f>'FAR1 01 particular'!O66</f>
        <v>3026747.68</v>
      </c>
      <c r="P26" s="163">
        <f>'FAR1 01 particular'!P66</f>
        <v>870970.2</v>
      </c>
      <c r="Q26" s="163">
        <f>'FAR1 01 particular'!Q66</f>
        <v>944698.06</v>
      </c>
      <c r="R26" s="163">
        <f>'FAR1 01 particular'!R66</f>
        <v>940582.55999999994</v>
      </c>
      <c r="S26" s="163">
        <f>'FAR1 01 particular'!S66</f>
        <v>0</v>
      </c>
      <c r="T26" s="163">
        <f>'FAR1 01 particular'!T66</f>
        <v>2756250.82</v>
      </c>
      <c r="U26" s="163">
        <f>'FAR1 01 particular'!U66</f>
        <v>0</v>
      </c>
      <c r="V26" s="163">
        <f t="shared" si="2"/>
        <v>939252.31999999983</v>
      </c>
      <c r="W26" s="163">
        <f>'FAR1 01 particular'!W66</f>
        <v>0</v>
      </c>
      <c r="X26" s="163">
        <f>'FAR1 01 particular'!X66</f>
        <v>270496.86000000034</v>
      </c>
    </row>
    <row r="27" spans="1:24" s="94" customFormat="1" ht="35.1" customHeight="1" x14ac:dyDescent="0.25">
      <c r="A27" s="145" t="s">
        <v>33</v>
      </c>
      <c r="B27" s="162">
        <v>300000000000000</v>
      </c>
      <c r="C27" s="163">
        <f>'FAR1 01 particular'!C73</f>
        <v>35909000</v>
      </c>
      <c r="D27" s="163">
        <f>'FAR1 01 particular'!D73</f>
        <v>0</v>
      </c>
      <c r="E27" s="163">
        <f>'FAR1 01 particular'!E73</f>
        <v>35909000</v>
      </c>
      <c r="F27" s="163">
        <f>'FAR1 01 particular'!F73</f>
        <v>35909000</v>
      </c>
      <c r="G27" s="163">
        <f>'FAR1 01 particular'!G73</f>
        <v>0</v>
      </c>
      <c r="H27" s="163">
        <f>'FAR1 01 particular'!H73</f>
        <v>0</v>
      </c>
      <c r="I27" s="163">
        <f>'FAR1 01 particular'!I73</f>
        <v>0</v>
      </c>
      <c r="J27" s="163">
        <f>'FAR1 01 particular'!J73</f>
        <v>35909000</v>
      </c>
      <c r="K27" s="163">
        <f>'FAR1 01 particular'!K73</f>
        <v>8520187.379999999</v>
      </c>
      <c r="L27" s="163">
        <f>'FAR1 01 particular'!L73</f>
        <v>10066133.699999999</v>
      </c>
      <c r="M27" s="163">
        <f>'FAR1 01 particular'!M73</f>
        <v>9843140.0300000012</v>
      </c>
      <c r="N27" s="163">
        <f>'FAR1 01 particular'!N73</f>
        <v>0</v>
      </c>
      <c r="O27" s="163">
        <f>'FAR1 01 particular'!O73</f>
        <v>28429461.109999999</v>
      </c>
      <c r="P27" s="163">
        <f>'FAR1 01 particular'!P73</f>
        <v>8506095.2999999989</v>
      </c>
      <c r="Q27" s="163">
        <f>'FAR1 01 particular'!Q73</f>
        <v>9886448.1300000008</v>
      </c>
      <c r="R27" s="163">
        <f>'FAR1 01 particular'!R73</f>
        <v>9759678.9499999993</v>
      </c>
      <c r="S27" s="163">
        <f>'FAR1 01 particular'!S73</f>
        <v>0</v>
      </c>
      <c r="T27" s="163">
        <f>'FAR1 01 particular'!T73</f>
        <v>28152222.380000003</v>
      </c>
      <c r="U27" s="163">
        <f>'FAR1 01 particular'!U73</f>
        <v>0</v>
      </c>
      <c r="V27" s="163">
        <f t="shared" si="2"/>
        <v>7479538.8900000006</v>
      </c>
      <c r="W27" s="163">
        <f>'FAR1 01 particular'!W73</f>
        <v>0</v>
      </c>
      <c r="X27" s="163">
        <f>'FAR1 01 particular'!X73</f>
        <v>277238.72999999672</v>
      </c>
    </row>
    <row r="28" spans="1:24" s="141" customFormat="1" ht="35.1" customHeight="1" x14ac:dyDescent="0.25">
      <c r="A28" s="138" t="s">
        <v>37</v>
      </c>
      <c r="B28" s="160"/>
      <c r="C28" s="161">
        <f>C29+C30</f>
        <v>0</v>
      </c>
      <c r="D28" s="161">
        <f t="shared" ref="D28:X28" si="4">D29+D30</f>
        <v>18746721</v>
      </c>
      <c r="E28" s="161">
        <f t="shared" si="4"/>
        <v>18746721</v>
      </c>
      <c r="F28" s="161">
        <f t="shared" si="4"/>
        <v>18746721</v>
      </c>
      <c r="G28" s="161">
        <f t="shared" si="4"/>
        <v>0</v>
      </c>
      <c r="H28" s="161">
        <f t="shared" si="4"/>
        <v>-12396210.129999999</v>
      </c>
      <c r="I28" s="161">
        <f t="shared" si="4"/>
        <v>12396210.130000001</v>
      </c>
      <c r="J28" s="161">
        <f t="shared" si="4"/>
        <v>18746721</v>
      </c>
      <c r="K28" s="161">
        <f t="shared" si="4"/>
        <v>226039.15</v>
      </c>
      <c r="L28" s="161">
        <f t="shared" si="4"/>
        <v>887630.98</v>
      </c>
      <c r="M28" s="161">
        <f t="shared" si="4"/>
        <v>17225585.579999998</v>
      </c>
      <c r="N28" s="161">
        <f t="shared" si="4"/>
        <v>0</v>
      </c>
      <c r="O28" s="161">
        <f t="shared" si="4"/>
        <v>18339255.710000001</v>
      </c>
      <c r="P28" s="161">
        <f t="shared" si="4"/>
        <v>175054.7</v>
      </c>
      <c r="Q28" s="161">
        <f t="shared" si="4"/>
        <v>887630.98</v>
      </c>
      <c r="R28" s="161">
        <f t="shared" si="4"/>
        <v>16772551.570000002</v>
      </c>
      <c r="S28" s="161">
        <f t="shared" si="4"/>
        <v>0</v>
      </c>
      <c r="T28" s="161">
        <f t="shared" si="4"/>
        <v>17835237.250000004</v>
      </c>
      <c r="U28" s="161">
        <f t="shared" si="4"/>
        <v>0</v>
      </c>
      <c r="V28" s="161">
        <f t="shared" si="4"/>
        <v>407465.29000000114</v>
      </c>
      <c r="W28" s="161">
        <f t="shared" si="4"/>
        <v>0</v>
      </c>
      <c r="X28" s="161">
        <f t="shared" si="4"/>
        <v>504018.4599999999</v>
      </c>
    </row>
    <row r="29" spans="1:24" s="94" customFormat="1" ht="35.1" customHeight="1" x14ac:dyDescent="0.25">
      <c r="A29" s="145" t="s">
        <v>205</v>
      </c>
      <c r="B29" s="162">
        <v>400000000000000</v>
      </c>
      <c r="C29" s="163">
        <f>'FAR1 01 particular'!C88</f>
        <v>0</v>
      </c>
      <c r="D29" s="163">
        <f>'FAR1 01 particular'!D88</f>
        <v>16720105.000000002</v>
      </c>
      <c r="E29" s="163">
        <f>'FAR1 01 particular'!E88</f>
        <v>16720105.000000002</v>
      </c>
      <c r="F29" s="163">
        <f>'FAR1 01 particular'!F88</f>
        <v>16720105</v>
      </c>
      <c r="G29" s="163">
        <f>'FAR1 01 particular'!G88</f>
        <v>0</v>
      </c>
      <c r="H29" s="163">
        <f>'FAR1 01 particular'!H88</f>
        <v>-12396210.129999999</v>
      </c>
      <c r="I29" s="163">
        <f>'FAR1 01 particular'!I88</f>
        <v>12396210.130000001</v>
      </c>
      <c r="J29" s="163">
        <f>'FAR1 01 particular'!J88</f>
        <v>16720105.000000002</v>
      </c>
      <c r="K29" s="163">
        <f>'FAR1 01 particular'!K88</f>
        <v>0</v>
      </c>
      <c r="L29" s="163">
        <f>'FAR1 01 particular'!L88</f>
        <v>0</v>
      </c>
      <c r="M29" s="163">
        <f>'FAR1 01 particular'!M88</f>
        <v>16617262.58</v>
      </c>
      <c r="N29" s="163">
        <f>'FAR1 01 particular'!N88</f>
        <v>0</v>
      </c>
      <c r="O29" s="163">
        <f>'FAR1 01 particular'!O88</f>
        <v>16617262.58</v>
      </c>
      <c r="P29" s="163">
        <f>'FAR1 01 particular'!P88</f>
        <v>0</v>
      </c>
      <c r="Q29" s="163">
        <f>'FAR1 01 particular'!Q88</f>
        <v>0</v>
      </c>
      <c r="R29" s="163">
        <f>'FAR1 01 particular'!R88</f>
        <v>16488985.570000002</v>
      </c>
      <c r="S29" s="163">
        <f>'FAR1 01 particular'!S88</f>
        <v>0</v>
      </c>
      <c r="T29" s="163">
        <f>'FAR1 01 particular'!T88</f>
        <v>16488985.570000002</v>
      </c>
      <c r="U29" s="163">
        <f>'FAR1 01 particular'!U88</f>
        <v>0</v>
      </c>
      <c r="V29" s="163">
        <f>'FAR1 01 particular'!V88</f>
        <v>102842.42000000121</v>
      </c>
      <c r="W29" s="163">
        <f>'FAR1 01 particular'!W88</f>
        <v>0</v>
      </c>
      <c r="X29" s="163">
        <f>'FAR1 01 particular'!X88</f>
        <v>128277.00999999989</v>
      </c>
    </row>
    <row r="30" spans="1:24" s="94" customFormat="1" ht="35.1" customHeight="1" x14ac:dyDescent="0.25">
      <c r="A30" s="145" t="s">
        <v>154</v>
      </c>
      <c r="B30" s="162"/>
      <c r="C30" s="163">
        <f>'FAR1 01 particular'!C86</f>
        <v>0</v>
      </c>
      <c r="D30" s="163">
        <f>'FAR1 01 particular'!D86</f>
        <v>2026616</v>
      </c>
      <c r="E30" s="163">
        <f>'FAR1 01 particular'!E86</f>
        <v>2026616</v>
      </c>
      <c r="F30" s="163">
        <f>'FAR1 01 particular'!F86</f>
        <v>2026616</v>
      </c>
      <c r="G30" s="163">
        <f>'FAR1 01 particular'!G86</f>
        <v>0</v>
      </c>
      <c r="H30" s="163">
        <f>'FAR1 01 particular'!H86</f>
        <v>0</v>
      </c>
      <c r="I30" s="163">
        <f>'FAR1 01 particular'!I86</f>
        <v>0</v>
      </c>
      <c r="J30" s="163">
        <f>'FAR1 01 particular'!J86</f>
        <v>2026616</v>
      </c>
      <c r="K30" s="163">
        <f>'FAR1 01 particular'!K86</f>
        <v>226039.15</v>
      </c>
      <c r="L30" s="163">
        <f>'FAR1 01 particular'!L86</f>
        <v>887630.98</v>
      </c>
      <c r="M30" s="163">
        <f>'FAR1 01 particular'!M86</f>
        <v>608323</v>
      </c>
      <c r="N30" s="163">
        <f>'FAR1 01 particular'!N86</f>
        <v>0</v>
      </c>
      <c r="O30" s="163">
        <f>'FAR1 01 particular'!O86</f>
        <v>1721993.13</v>
      </c>
      <c r="P30" s="163">
        <f>'FAR1 01 particular'!P86</f>
        <v>175054.7</v>
      </c>
      <c r="Q30" s="163">
        <f>'FAR1 01 particular'!Q86</f>
        <v>887630.98</v>
      </c>
      <c r="R30" s="163">
        <f>'FAR1 01 particular'!R86</f>
        <v>283566</v>
      </c>
      <c r="S30" s="163">
        <f>'FAR1 01 particular'!S86</f>
        <v>0</v>
      </c>
      <c r="T30" s="163">
        <f>'FAR1 01 particular'!T86</f>
        <v>1346251.6800000002</v>
      </c>
      <c r="U30" s="163">
        <f>'FAR1 01 particular'!U86</f>
        <v>0</v>
      </c>
      <c r="V30" s="163">
        <f>'FAR1 01 particular'!V86</f>
        <v>304622.86999999994</v>
      </c>
      <c r="W30" s="163">
        <f>'FAR1 01 particular'!W86</f>
        <v>0</v>
      </c>
      <c r="X30" s="163">
        <f>'FAR1 01 particular'!X86</f>
        <v>375741.45</v>
      </c>
    </row>
    <row r="31" spans="1:24" s="141" customFormat="1" ht="35.1" customHeight="1" x14ac:dyDescent="0.25">
      <c r="A31" s="138" t="s">
        <v>38</v>
      </c>
      <c r="B31" s="160"/>
      <c r="C31" s="161">
        <f>SUM(C32:C35)</f>
        <v>1355924000</v>
      </c>
      <c r="D31" s="161">
        <f t="shared" ref="D31:X31" si="5">SUM(D32:D35)</f>
        <v>18746720.999999993</v>
      </c>
      <c r="E31" s="161">
        <f t="shared" si="5"/>
        <v>1374670721</v>
      </c>
      <c r="F31" s="161">
        <f t="shared" si="5"/>
        <v>1369400721</v>
      </c>
      <c r="G31" s="161">
        <f t="shared" si="5"/>
        <v>0</v>
      </c>
      <c r="H31" s="161">
        <f t="shared" si="5"/>
        <v>-84371767.270000011</v>
      </c>
      <c r="I31" s="161">
        <f t="shared" si="5"/>
        <v>84371767.270000011</v>
      </c>
      <c r="J31" s="161">
        <f t="shared" si="5"/>
        <v>1369400721</v>
      </c>
      <c r="K31" s="161">
        <f t="shared" si="5"/>
        <v>240210359.56</v>
      </c>
      <c r="L31" s="161">
        <f t="shared" si="5"/>
        <v>371413026.98999995</v>
      </c>
      <c r="M31" s="161">
        <f t="shared" si="5"/>
        <v>368047206.21000004</v>
      </c>
      <c r="N31" s="161">
        <f t="shared" si="5"/>
        <v>0</v>
      </c>
      <c r="O31" s="161">
        <f t="shared" si="5"/>
        <v>979670592.75999999</v>
      </c>
      <c r="P31" s="161">
        <f t="shared" si="5"/>
        <v>206808912.74000001</v>
      </c>
      <c r="Q31" s="161">
        <f t="shared" si="5"/>
        <v>329563318.55999994</v>
      </c>
      <c r="R31" s="161">
        <f t="shared" si="5"/>
        <v>321715731.25000006</v>
      </c>
      <c r="S31" s="161">
        <f t="shared" si="5"/>
        <v>0</v>
      </c>
      <c r="T31" s="161">
        <f t="shared" si="5"/>
        <v>858087962.54999995</v>
      </c>
      <c r="U31" s="161">
        <f t="shared" si="5"/>
        <v>5270000</v>
      </c>
      <c r="V31" s="161">
        <f t="shared" si="2"/>
        <v>389730128.24000001</v>
      </c>
      <c r="W31" s="161">
        <f t="shared" si="5"/>
        <v>1298846.42</v>
      </c>
      <c r="X31" s="161">
        <f t="shared" si="5"/>
        <v>120283783.79000002</v>
      </c>
    </row>
    <row r="32" spans="1:24" s="94" customFormat="1" ht="35.1" customHeight="1" x14ac:dyDescent="0.25">
      <c r="A32" s="145" t="s">
        <v>39</v>
      </c>
      <c r="B32" s="165"/>
      <c r="C32" s="166">
        <f>'FAR1 01 regional'!D194</f>
        <v>662528000</v>
      </c>
      <c r="D32" s="166">
        <f>'FAR1 01 regional'!E194</f>
        <v>18746721</v>
      </c>
      <c r="E32" s="166">
        <f>'FAR1 01 regional'!F194</f>
        <v>681274721</v>
      </c>
      <c r="F32" s="166">
        <f>'FAR1 01 regional'!G194</f>
        <v>676004721</v>
      </c>
      <c r="G32" s="166">
        <f>'FAR1 01 regional'!H194</f>
        <v>0</v>
      </c>
      <c r="H32" s="166">
        <f>'FAR1 01 regional'!I194</f>
        <v>-16096847.59</v>
      </c>
      <c r="I32" s="166">
        <f>'FAR1 01 regional'!J194</f>
        <v>16096847.59</v>
      </c>
      <c r="J32" s="166">
        <f>'FAR1 01 regional'!K194</f>
        <v>676004721</v>
      </c>
      <c r="K32" s="166">
        <f>'FAR1 01 regional'!L194</f>
        <v>136060211.31999999</v>
      </c>
      <c r="L32" s="166">
        <f>'FAR1 01 regional'!M194</f>
        <v>207944249.09999996</v>
      </c>
      <c r="M32" s="166">
        <f>'FAR1 01 regional'!N194</f>
        <v>166605062.56999999</v>
      </c>
      <c r="N32" s="166">
        <f>'FAR1 01 regional'!O194</f>
        <v>0</v>
      </c>
      <c r="O32" s="166">
        <f>'FAR1 01 regional'!P194</f>
        <v>510609522.98999995</v>
      </c>
      <c r="P32" s="166">
        <f>'FAR1 01 regional'!Q194</f>
        <v>132201970.78000003</v>
      </c>
      <c r="Q32" s="166">
        <f>'FAR1 01 regional'!R194</f>
        <v>193657940.45999995</v>
      </c>
      <c r="R32" s="166">
        <f>'FAR1 01 regional'!S194</f>
        <v>165629878.24000001</v>
      </c>
      <c r="S32" s="166">
        <f>'FAR1 01 regional'!T194</f>
        <v>0</v>
      </c>
      <c r="T32" s="166">
        <f>'FAR1 01 regional'!U194</f>
        <v>491489789.48000002</v>
      </c>
      <c r="U32" s="166">
        <f>'FAR1 01 regional'!V194</f>
        <v>5270000</v>
      </c>
      <c r="V32" s="166">
        <f t="shared" si="2"/>
        <v>165395198.01000005</v>
      </c>
      <c r="W32" s="166">
        <f>'FAR1 01 regional'!X194</f>
        <v>791046.11999999988</v>
      </c>
      <c r="X32" s="166">
        <f>'FAR1 01 regional'!Y194</f>
        <v>18328687.38999993</v>
      </c>
    </row>
    <row r="33" spans="1:24" s="94" customFormat="1" ht="35.1" customHeight="1" x14ac:dyDescent="0.25">
      <c r="A33" s="145" t="s">
        <v>40</v>
      </c>
      <c r="B33" s="165"/>
      <c r="C33" s="166">
        <f>'FAR1 01 regional'!D195</f>
        <v>627212000</v>
      </c>
      <c r="D33" s="166">
        <f>'FAR1 01 regional'!E195</f>
        <v>-7.4505805969238281E-9</v>
      </c>
      <c r="E33" s="166">
        <f>'FAR1 01 regional'!F195</f>
        <v>627212000</v>
      </c>
      <c r="F33" s="166">
        <f>'FAR1 01 regional'!G195</f>
        <v>627212000</v>
      </c>
      <c r="G33" s="166">
        <f>'FAR1 01 regional'!H195</f>
        <v>0</v>
      </c>
      <c r="H33" s="166">
        <f>'FAR1 01 regional'!I195</f>
        <v>-68274919.680000007</v>
      </c>
      <c r="I33" s="166">
        <f>'FAR1 01 regional'!J195</f>
        <v>68274919.680000007</v>
      </c>
      <c r="J33" s="166">
        <f>'FAR1 01 regional'!K195</f>
        <v>627212000</v>
      </c>
      <c r="K33" s="166">
        <f>'FAR1 01 regional'!L195</f>
        <v>104150148.24000001</v>
      </c>
      <c r="L33" s="166">
        <f>'FAR1 01 regional'!M195</f>
        <v>138998833.37</v>
      </c>
      <c r="M33" s="166">
        <f>'FAR1 01 regional'!N195</f>
        <v>171836367.64000005</v>
      </c>
      <c r="N33" s="166">
        <f>'FAR1 01 regional'!O195</f>
        <v>0</v>
      </c>
      <c r="O33" s="166">
        <f>'FAR1 01 regional'!P195</f>
        <v>414985349.25000006</v>
      </c>
      <c r="P33" s="166">
        <f>'FAR1 01 regional'!Q195</f>
        <v>74606941.959999993</v>
      </c>
      <c r="Q33" s="166">
        <f>'FAR1 01 regional'!R195</f>
        <v>132415099.75</v>
      </c>
      <c r="R33" s="166">
        <f>'FAR1 01 regional'!S195</f>
        <v>144205316.21000001</v>
      </c>
      <c r="S33" s="166">
        <f>'FAR1 01 regional'!T195</f>
        <v>0</v>
      </c>
      <c r="T33" s="166">
        <f>'FAR1 01 regional'!U195</f>
        <v>351227357.91999996</v>
      </c>
      <c r="U33" s="166">
        <f>'FAR1 01 regional'!V195</f>
        <v>0</v>
      </c>
      <c r="V33" s="166">
        <f t="shared" si="2"/>
        <v>212226650.74999994</v>
      </c>
      <c r="W33" s="166">
        <f>'FAR1 01 regional'!X195</f>
        <v>507800.29999999993</v>
      </c>
      <c r="X33" s="166">
        <f>'FAR1 01 regional'!Y195</f>
        <v>63250191.030000106</v>
      </c>
    </row>
    <row r="34" spans="1:24" s="94" customFormat="1" ht="35.1" customHeight="1" x14ac:dyDescent="0.25">
      <c r="A34" s="145" t="s">
        <v>41</v>
      </c>
      <c r="B34" s="165"/>
      <c r="C34" s="166">
        <f>'FAR1 01 regional'!D196</f>
        <v>0</v>
      </c>
      <c r="D34" s="166">
        <f>'FAR1 01 regional'!E196</f>
        <v>0</v>
      </c>
      <c r="E34" s="166">
        <f>'FAR1 01 regional'!F196</f>
        <v>0</v>
      </c>
      <c r="F34" s="166">
        <f>'FAR1 01 regional'!G196</f>
        <v>0</v>
      </c>
      <c r="G34" s="166">
        <f>'FAR1 01 regional'!H196</f>
        <v>0</v>
      </c>
      <c r="H34" s="166">
        <f>'FAR1 01 regional'!I196</f>
        <v>0</v>
      </c>
      <c r="I34" s="166">
        <f>'FAR1 01 regional'!J196</f>
        <v>0</v>
      </c>
      <c r="J34" s="166">
        <f>'FAR1 01 regional'!K196</f>
        <v>0</v>
      </c>
      <c r="K34" s="166">
        <f>'FAR1 01 regional'!L196</f>
        <v>0</v>
      </c>
      <c r="L34" s="166">
        <f>'FAR1 01 regional'!M196</f>
        <v>0</v>
      </c>
      <c r="M34" s="166">
        <f>'FAR1 01 regional'!N196</f>
        <v>0</v>
      </c>
      <c r="N34" s="166">
        <f>'FAR1 01 regional'!O196</f>
        <v>0</v>
      </c>
      <c r="O34" s="166">
        <f>'FAR1 01 regional'!P196</f>
        <v>0</v>
      </c>
      <c r="P34" s="166">
        <f>'FAR1 01 regional'!Q196</f>
        <v>0</v>
      </c>
      <c r="Q34" s="166">
        <f>'FAR1 01 regional'!R196</f>
        <v>0</v>
      </c>
      <c r="R34" s="166">
        <f>'FAR1 01 regional'!S196</f>
        <v>0</v>
      </c>
      <c r="S34" s="166">
        <f>'FAR1 01 regional'!T196</f>
        <v>0</v>
      </c>
      <c r="T34" s="166">
        <f>'FAR1 01 regional'!U196</f>
        <v>0</v>
      </c>
      <c r="U34" s="166">
        <f>'FAR1 01 regional'!V196</f>
        <v>0</v>
      </c>
      <c r="V34" s="166">
        <f t="shared" si="2"/>
        <v>0</v>
      </c>
      <c r="W34" s="166">
        <f>'FAR1 01 regional'!X196</f>
        <v>0</v>
      </c>
      <c r="X34" s="166">
        <f>'FAR1 01 regional'!Y196</f>
        <v>0</v>
      </c>
    </row>
    <row r="35" spans="1:24" s="94" customFormat="1" ht="35.1" customHeight="1" x14ac:dyDescent="0.25">
      <c r="A35" s="145" t="s">
        <v>42</v>
      </c>
      <c r="B35" s="165"/>
      <c r="C35" s="166">
        <f>'FAR1 01 regional'!D197</f>
        <v>66184000</v>
      </c>
      <c r="D35" s="166">
        <f>'FAR1 01 regional'!E197</f>
        <v>0</v>
      </c>
      <c r="E35" s="166">
        <f>'FAR1 01 regional'!F197</f>
        <v>66184000</v>
      </c>
      <c r="F35" s="166">
        <f>'FAR1 01 regional'!G197</f>
        <v>66184000</v>
      </c>
      <c r="G35" s="166">
        <f>'FAR1 01 regional'!H197</f>
        <v>0</v>
      </c>
      <c r="H35" s="166">
        <f>'FAR1 01 regional'!I197</f>
        <v>0</v>
      </c>
      <c r="I35" s="166">
        <f>'FAR1 01 regional'!J197</f>
        <v>0</v>
      </c>
      <c r="J35" s="166">
        <f>'FAR1 01 regional'!K197</f>
        <v>66184000</v>
      </c>
      <c r="K35" s="166">
        <f>'FAR1 01 regional'!L197</f>
        <v>0</v>
      </c>
      <c r="L35" s="166">
        <f>'FAR1 01 regional'!M197</f>
        <v>24469944.52</v>
      </c>
      <c r="M35" s="166">
        <f>'FAR1 01 regional'!N197</f>
        <v>29605776</v>
      </c>
      <c r="N35" s="166">
        <f>'FAR1 01 regional'!O197</f>
        <v>0</v>
      </c>
      <c r="O35" s="166">
        <f>'FAR1 01 regional'!P197</f>
        <v>54075720.519999996</v>
      </c>
      <c r="P35" s="166">
        <f>'FAR1 01 regional'!Q197</f>
        <v>0</v>
      </c>
      <c r="Q35" s="166">
        <f>'FAR1 01 regional'!R197</f>
        <v>3490278.35</v>
      </c>
      <c r="R35" s="166">
        <f>'FAR1 01 regional'!S197</f>
        <v>11880536.799999999</v>
      </c>
      <c r="S35" s="166">
        <f>'FAR1 01 regional'!T197</f>
        <v>0</v>
      </c>
      <c r="T35" s="166">
        <f>'FAR1 01 regional'!U197</f>
        <v>15370815.149999999</v>
      </c>
      <c r="U35" s="166">
        <f>'FAR1 01 regional'!V197</f>
        <v>0</v>
      </c>
      <c r="V35" s="166">
        <f t="shared" si="2"/>
        <v>12108279.480000004</v>
      </c>
      <c r="W35" s="166">
        <f>'FAR1 01 regional'!X197</f>
        <v>0</v>
      </c>
      <c r="X35" s="166">
        <f>'FAR1 01 regional'!Y197</f>
        <v>38704905.369999997</v>
      </c>
    </row>
    <row r="36" spans="1:24" s="5" customFormat="1" x14ac:dyDescent="0.2">
      <c r="A36" s="7"/>
      <c r="B36" s="9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s="5" customFormat="1" x14ac:dyDescent="0.2">
      <c r="A37" s="7"/>
      <c r="B37" s="9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s="5" customFormat="1" x14ac:dyDescent="0.2">
      <c r="A38" s="7"/>
      <c r="B38" s="9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s="14" customFormat="1" ht="15.75" x14ac:dyDescent="0.25">
      <c r="A39" s="30" t="s">
        <v>43</v>
      </c>
      <c r="B39" s="31"/>
      <c r="C39" s="30"/>
      <c r="D39" s="33"/>
      <c r="F39" s="30" t="s">
        <v>43</v>
      </c>
      <c r="G39" s="30"/>
      <c r="H39" s="30"/>
      <c r="I39" s="36"/>
      <c r="J39" s="30"/>
      <c r="K39" s="30"/>
      <c r="N39" s="12" t="s">
        <v>44</v>
      </c>
      <c r="O39" s="10"/>
      <c r="P39" s="10"/>
      <c r="Q39" s="10"/>
      <c r="R39" s="10"/>
      <c r="S39" s="10"/>
      <c r="T39" s="10"/>
      <c r="U39" s="10"/>
      <c r="V39" s="10" t="s">
        <v>196</v>
      </c>
      <c r="W39" s="30"/>
      <c r="X39" s="13"/>
    </row>
    <row r="40" spans="1:24" s="14" customFormat="1" ht="15" x14ac:dyDescent="0.2">
      <c r="A40" s="30"/>
      <c r="B40" s="31"/>
      <c r="C40" s="30"/>
      <c r="D40" s="30"/>
      <c r="F40" s="30"/>
      <c r="G40" s="30"/>
      <c r="H40" s="30"/>
      <c r="I40" s="30"/>
      <c r="J40" s="30"/>
      <c r="K40" s="30"/>
      <c r="N40" s="10"/>
      <c r="O40" s="10"/>
      <c r="P40" s="10"/>
      <c r="Q40" s="10"/>
      <c r="R40" s="10"/>
      <c r="S40" s="10"/>
      <c r="T40" s="10"/>
      <c r="U40" s="10"/>
      <c r="V40" s="10"/>
      <c r="W40" s="30"/>
      <c r="X40" s="76"/>
    </row>
    <row r="41" spans="1:24" s="14" customFormat="1" ht="15" x14ac:dyDescent="0.2">
      <c r="A41" s="30"/>
      <c r="B41" s="31"/>
      <c r="C41" s="74"/>
      <c r="D41" s="74"/>
      <c r="F41" s="74"/>
      <c r="G41" s="74"/>
      <c r="H41" s="74"/>
      <c r="I41" s="74"/>
      <c r="J41" s="74"/>
      <c r="K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9"/>
    </row>
    <row r="42" spans="1:24" s="14" customFormat="1" ht="15" x14ac:dyDescent="0.2">
      <c r="A42" s="30"/>
      <c r="B42" s="31"/>
      <c r="C42" s="62"/>
      <c r="D42" s="62"/>
      <c r="F42" s="62"/>
      <c r="G42" s="62"/>
      <c r="H42" s="62"/>
      <c r="I42" s="62"/>
      <c r="J42" s="62"/>
      <c r="K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9"/>
    </row>
    <row r="43" spans="1:24" s="14" customFormat="1" ht="15.75" x14ac:dyDescent="0.25">
      <c r="A43" s="33" t="s">
        <v>45</v>
      </c>
      <c r="B43" s="31"/>
      <c r="C43" s="30"/>
      <c r="D43" s="30"/>
      <c r="F43" s="33" t="s">
        <v>46</v>
      </c>
      <c r="G43" s="30"/>
      <c r="H43" s="30"/>
      <c r="I43" s="33"/>
      <c r="J43" s="30"/>
      <c r="K43" s="30"/>
      <c r="N43" s="11" t="s">
        <v>195</v>
      </c>
      <c r="O43" s="10"/>
      <c r="P43" s="10"/>
      <c r="Q43" s="10"/>
      <c r="R43" s="10"/>
      <c r="S43" s="10"/>
      <c r="T43" s="10"/>
      <c r="U43" s="10"/>
      <c r="V43" s="11" t="s">
        <v>197</v>
      </c>
      <c r="W43" s="30"/>
      <c r="X43" s="9"/>
    </row>
    <row r="44" spans="1:24" s="14" customFormat="1" ht="15" x14ac:dyDescent="0.2">
      <c r="A44" s="30" t="s">
        <v>47</v>
      </c>
      <c r="B44" s="31"/>
      <c r="C44" s="30"/>
      <c r="D44" s="30"/>
      <c r="F44" s="30" t="s">
        <v>48</v>
      </c>
      <c r="G44" s="30"/>
      <c r="H44" s="30"/>
      <c r="I44" s="30"/>
      <c r="J44" s="30"/>
      <c r="K44" s="30"/>
      <c r="N44" s="10" t="s">
        <v>220</v>
      </c>
      <c r="O44" s="10"/>
      <c r="P44" s="10"/>
      <c r="Q44" s="10"/>
      <c r="R44" s="10"/>
      <c r="S44" s="10"/>
      <c r="T44" s="10"/>
      <c r="U44" s="10"/>
      <c r="V44" s="10" t="s">
        <v>198</v>
      </c>
      <c r="W44" s="30"/>
      <c r="X44" s="9"/>
    </row>
    <row r="45" spans="1:24" ht="15" x14ac:dyDescent="0.2">
      <c r="A45" s="28"/>
      <c r="B45" s="43"/>
      <c r="C45" s="28"/>
      <c r="D45" s="28"/>
      <c r="E45" s="28"/>
      <c r="F45" s="28"/>
      <c r="G45" s="28"/>
      <c r="H45" s="28"/>
      <c r="I45" s="28"/>
      <c r="J45" s="28"/>
      <c r="K45" s="28"/>
      <c r="N45" s="10" t="s">
        <v>219</v>
      </c>
      <c r="O45" s="28"/>
      <c r="P45" s="28"/>
      <c r="Q45" s="28"/>
      <c r="R45" s="28"/>
      <c r="S45" s="28"/>
      <c r="T45" s="28"/>
      <c r="U45" s="28"/>
      <c r="V45" s="28"/>
      <c r="W45" s="28"/>
    </row>
    <row r="46" spans="1:24" s="16" customFormat="1" ht="14.25" x14ac:dyDescent="0.2">
      <c r="A46" s="15"/>
      <c r="B46" s="96"/>
    </row>
    <row r="49" spans="3:24" x14ac:dyDescent="0.2"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0" spans="3:24" x14ac:dyDescent="0.2"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</row>
  </sheetData>
  <mergeCells count="33">
    <mergeCell ref="U13:U16"/>
    <mergeCell ref="V13:V16"/>
    <mergeCell ref="W13:X14"/>
    <mergeCell ref="W15:W16"/>
    <mergeCell ref="X15:X16"/>
    <mergeCell ref="T13:T16"/>
    <mergeCell ref="I13:I16"/>
    <mergeCell ref="J13:J16"/>
    <mergeCell ref="K13:K16"/>
    <mergeCell ref="L13:L16"/>
    <mergeCell ref="M13:M16"/>
    <mergeCell ref="N13:N16"/>
    <mergeCell ref="O13:O16"/>
    <mergeCell ref="P13:P16"/>
    <mergeCell ref="Q13:Q16"/>
    <mergeCell ref="R13:R16"/>
    <mergeCell ref="S13:S16"/>
    <mergeCell ref="A1:X1"/>
    <mergeCell ref="H13:H16"/>
    <mergeCell ref="A2:X2"/>
    <mergeCell ref="A3:X3"/>
    <mergeCell ref="A12:A16"/>
    <mergeCell ref="B12:B16"/>
    <mergeCell ref="C12:E12"/>
    <mergeCell ref="F12:J12"/>
    <mergeCell ref="K12:O12"/>
    <mergeCell ref="P12:T12"/>
    <mergeCell ref="U12:X12"/>
    <mergeCell ref="C13:C16"/>
    <mergeCell ref="D13:D16"/>
    <mergeCell ref="E13:E16"/>
    <mergeCell ref="F13:F16"/>
    <mergeCell ref="G13:G16"/>
  </mergeCells>
  <pageMargins left="0.1" right="0.1" top="0.75" bottom="0.75" header="0.3" footer="0.3"/>
  <pageSetup paperSize="10000" scale="4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A219"/>
  <sheetViews>
    <sheetView topLeftCell="G10" workbookViewId="0">
      <selection activeCell="K29" sqref="K29"/>
    </sheetView>
  </sheetViews>
  <sheetFormatPr defaultRowHeight="12.75" x14ac:dyDescent="0.2"/>
  <cols>
    <col min="1" max="1" width="9.140625" style="28" hidden="1" customWidth="1"/>
    <col min="2" max="2" width="45.28515625" style="28" customWidth="1"/>
    <col min="3" max="3" width="16.42578125" style="43" customWidth="1"/>
    <col min="4" max="4" width="17" style="28" customWidth="1"/>
    <col min="5" max="5" width="16.42578125" style="28" customWidth="1"/>
    <col min="6" max="6" width="17.7109375" style="28" customWidth="1"/>
    <col min="7" max="7" width="17.5703125" style="28" customWidth="1"/>
    <col min="8" max="9" width="14.7109375" style="28" customWidth="1"/>
    <col min="10" max="10" width="14.140625" style="28" customWidth="1"/>
    <col min="11" max="11" width="16.7109375" style="28" customWidth="1"/>
    <col min="12" max="12" width="15.42578125" style="28" customWidth="1"/>
    <col min="13" max="13" width="16.28515625" style="28" customWidth="1"/>
    <col min="14" max="14" width="16.85546875" style="28" customWidth="1"/>
    <col min="15" max="15" width="8.5703125" style="28" customWidth="1"/>
    <col min="16" max="16" width="16.5703125" style="28" customWidth="1"/>
    <col min="17" max="17" width="16.85546875" style="28" customWidth="1"/>
    <col min="18" max="18" width="16.42578125" style="28" customWidth="1"/>
    <col min="19" max="19" width="15.140625" style="28" customWidth="1"/>
    <col min="20" max="20" width="8.140625" style="28" customWidth="1"/>
    <col min="21" max="21" width="16.28515625" style="28" customWidth="1"/>
    <col min="22" max="22" width="14.85546875" style="28" customWidth="1"/>
    <col min="23" max="23" width="15.85546875" style="28" customWidth="1"/>
    <col min="24" max="24" width="13.7109375" style="28" customWidth="1"/>
    <col min="25" max="25" width="15.5703125" style="28" customWidth="1"/>
    <col min="26" max="26" width="9.140625" style="28"/>
    <col min="27" max="27" width="15" style="28" bestFit="1" customWidth="1"/>
    <col min="28" max="16384" width="9.140625" style="28"/>
  </cols>
  <sheetData>
    <row r="1" spans="1:25" x14ac:dyDescent="0.2"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25" s="18" customFormat="1" ht="20.100000000000001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92"/>
    </row>
    <row r="3" spans="1:25" s="18" customFormat="1" ht="20.100000000000001" customHeight="1" x14ac:dyDescent="0.2">
      <c r="A3" s="178" t="s">
        <v>199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92"/>
    </row>
    <row r="4" spans="1:25" s="18" customFormat="1" ht="20.100000000000001" customHeight="1" x14ac:dyDescent="0.2">
      <c r="B4" s="78"/>
      <c r="C4" s="79"/>
      <c r="D4" s="80"/>
      <c r="E4" s="80"/>
      <c r="F4" s="80"/>
      <c r="G4" s="80"/>
      <c r="H4" s="80"/>
      <c r="I4" s="80"/>
      <c r="J4" s="80"/>
      <c r="K4" s="80"/>
      <c r="L4" s="84"/>
      <c r="M4" s="84"/>
      <c r="N4" s="80"/>
      <c r="O4" s="80"/>
      <c r="P4" s="90"/>
      <c r="Q4" s="80"/>
      <c r="R4" s="80"/>
      <c r="S4" s="84"/>
      <c r="T4" s="80"/>
      <c r="U4" s="91"/>
      <c r="V4" s="80"/>
      <c r="W4" s="80"/>
      <c r="X4" s="80"/>
      <c r="Y4" s="78"/>
    </row>
    <row r="5" spans="1:25" s="18" customFormat="1" ht="20.100000000000001" customHeight="1" x14ac:dyDescent="0.2">
      <c r="B5" s="81" t="s">
        <v>206</v>
      </c>
      <c r="C5" s="82" t="s">
        <v>169</v>
      </c>
      <c r="D5" s="80"/>
      <c r="E5" s="80"/>
      <c r="F5" s="80"/>
      <c r="G5" s="80"/>
      <c r="H5" s="80"/>
      <c r="I5" s="80"/>
      <c r="J5" s="80"/>
      <c r="K5" s="80"/>
      <c r="L5" s="84"/>
      <c r="M5" s="84"/>
      <c r="N5" s="80"/>
      <c r="O5" s="80"/>
      <c r="P5" s="90"/>
      <c r="Q5" s="80"/>
      <c r="R5" s="80"/>
      <c r="S5" s="84"/>
      <c r="T5" s="80"/>
      <c r="U5" s="91"/>
      <c r="V5" s="83" t="s">
        <v>207</v>
      </c>
      <c r="W5" s="78" t="s">
        <v>208</v>
      </c>
      <c r="X5" s="80"/>
      <c r="Y5" s="78"/>
    </row>
    <row r="6" spans="1:25" s="18" customFormat="1" ht="20.100000000000001" customHeight="1" x14ac:dyDescent="0.2">
      <c r="B6" s="78" t="s">
        <v>209</v>
      </c>
      <c r="C6" s="82" t="s">
        <v>55</v>
      </c>
      <c r="D6" s="80"/>
      <c r="E6" s="80"/>
      <c r="F6" s="80"/>
      <c r="G6" s="80"/>
      <c r="H6" s="80"/>
      <c r="I6" s="80"/>
      <c r="J6" s="80"/>
      <c r="K6" s="80"/>
      <c r="L6" s="84"/>
      <c r="M6" s="84"/>
      <c r="N6" s="80"/>
      <c r="O6" s="80"/>
      <c r="P6" s="90"/>
      <c r="Q6" s="84"/>
      <c r="R6" s="84"/>
      <c r="S6" s="84"/>
      <c r="T6" s="80"/>
      <c r="U6" s="91"/>
      <c r="V6" s="83"/>
      <c r="W6" s="78" t="s">
        <v>210</v>
      </c>
      <c r="X6" s="80"/>
      <c r="Y6" s="78"/>
    </row>
    <row r="7" spans="1:25" s="18" customFormat="1" ht="20.100000000000001" customHeight="1" x14ac:dyDescent="0.2">
      <c r="B7" s="78" t="s">
        <v>211</v>
      </c>
      <c r="C7" s="82" t="s">
        <v>212</v>
      </c>
      <c r="D7" s="80"/>
      <c r="E7" s="84"/>
      <c r="F7" s="80"/>
      <c r="G7" s="80"/>
      <c r="H7" s="80"/>
      <c r="I7" s="84"/>
      <c r="J7" s="80"/>
      <c r="K7" s="80"/>
      <c r="L7" s="84"/>
      <c r="M7" s="84"/>
      <c r="N7" s="80"/>
      <c r="O7" s="80"/>
      <c r="P7" s="90"/>
      <c r="Q7" s="80"/>
      <c r="R7" s="80"/>
      <c r="S7" s="84"/>
      <c r="T7" s="80"/>
      <c r="U7" s="91"/>
      <c r="V7" s="83"/>
      <c r="W7" s="78" t="s">
        <v>213</v>
      </c>
      <c r="X7" s="80"/>
      <c r="Y7" s="78"/>
    </row>
    <row r="8" spans="1:25" s="18" customFormat="1" ht="20.100000000000001" customHeight="1" x14ac:dyDescent="0.2">
      <c r="B8" s="78" t="s">
        <v>214</v>
      </c>
      <c r="C8" s="82" t="s">
        <v>215</v>
      </c>
      <c r="D8" s="80"/>
      <c r="E8" s="80"/>
      <c r="F8" s="84"/>
      <c r="G8" s="80"/>
      <c r="H8" s="80"/>
      <c r="I8" s="80"/>
      <c r="J8" s="80"/>
      <c r="K8" s="80"/>
      <c r="L8" s="84"/>
      <c r="M8" s="84"/>
      <c r="N8" s="80"/>
      <c r="O8" s="80"/>
      <c r="P8" s="90"/>
      <c r="Q8" s="80"/>
      <c r="R8" s="80"/>
      <c r="S8" s="84"/>
      <c r="T8" s="80"/>
      <c r="U8" s="91"/>
      <c r="V8" s="80"/>
      <c r="W8" s="80"/>
      <c r="X8" s="80"/>
      <c r="Y8" s="78"/>
    </row>
    <row r="9" spans="1:25" s="18" customFormat="1" ht="20.100000000000001" customHeight="1" x14ac:dyDescent="0.2">
      <c r="B9" s="81" t="s">
        <v>222</v>
      </c>
      <c r="C9" s="82" t="s">
        <v>216</v>
      </c>
      <c r="D9" s="80"/>
      <c r="E9" s="80"/>
      <c r="F9" s="84"/>
      <c r="G9" s="80"/>
      <c r="H9" s="80"/>
      <c r="I9" s="80"/>
      <c r="J9" s="80"/>
      <c r="K9" s="80"/>
      <c r="L9" s="84"/>
      <c r="M9" s="84"/>
      <c r="N9" s="80"/>
      <c r="O9" s="80"/>
      <c r="P9" s="90"/>
      <c r="Q9" s="80"/>
      <c r="R9" s="80"/>
      <c r="S9" s="84"/>
      <c r="T9" s="80"/>
      <c r="U9" s="91"/>
      <c r="V9" s="80"/>
      <c r="W9" s="80"/>
      <c r="X9" s="80"/>
      <c r="Y9" s="78"/>
    </row>
    <row r="10" spans="1:25" s="18" customFormat="1" ht="20.100000000000001" customHeight="1" x14ac:dyDescent="0.2">
      <c r="A10" s="81"/>
      <c r="C10" s="85" t="s">
        <v>217</v>
      </c>
      <c r="D10" s="80"/>
      <c r="E10" s="80"/>
      <c r="F10" s="80"/>
      <c r="G10" s="80"/>
      <c r="H10" s="80"/>
      <c r="I10" s="80"/>
      <c r="J10" s="80"/>
      <c r="K10" s="80"/>
      <c r="L10" s="84"/>
      <c r="M10" s="84"/>
      <c r="N10" s="80"/>
      <c r="O10" s="80"/>
      <c r="P10" s="90"/>
      <c r="Q10" s="80"/>
      <c r="R10" s="80"/>
      <c r="S10" s="84"/>
      <c r="T10" s="80"/>
      <c r="U10" s="91"/>
      <c r="V10" s="80"/>
      <c r="W10" s="80"/>
      <c r="X10" s="80"/>
      <c r="Y10" s="78"/>
    </row>
    <row r="11" spans="1:25" s="18" customFormat="1" x14ac:dyDescent="0.2">
      <c r="B11" s="22"/>
      <c r="C11" s="19"/>
    </row>
    <row r="12" spans="1:25" s="18" customFormat="1" ht="12.75" customHeight="1" x14ac:dyDescent="0.2">
      <c r="B12" s="196" t="s">
        <v>2</v>
      </c>
      <c r="C12" s="196" t="s">
        <v>3</v>
      </c>
      <c r="D12" s="199" t="s">
        <v>4</v>
      </c>
      <c r="E12" s="200"/>
      <c r="F12" s="201"/>
      <c r="G12" s="199" t="s">
        <v>5</v>
      </c>
      <c r="H12" s="200"/>
      <c r="I12" s="200"/>
      <c r="J12" s="200"/>
      <c r="K12" s="201"/>
      <c r="L12" s="199" t="s">
        <v>6</v>
      </c>
      <c r="M12" s="200"/>
      <c r="N12" s="200"/>
      <c r="O12" s="200"/>
      <c r="P12" s="201"/>
      <c r="Q12" s="202" t="s">
        <v>7</v>
      </c>
      <c r="R12" s="203"/>
      <c r="S12" s="203"/>
      <c r="T12" s="203"/>
      <c r="U12" s="204"/>
      <c r="V12" s="202" t="s">
        <v>8</v>
      </c>
      <c r="W12" s="203"/>
      <c r="X12" s="203"/>
      <c r="Y12" s="204"/>
    </row>
    <row r="13" spans="1:25" s="18" customFormat="1" ht="12.75" customHeight="1" x14ac:dyDescent="0.2">
      <c r="B13" s="197"/>
      <c r="C13" s="197"/>
      <c r="D13" s="193" t="s">
        <v>9</v>
      </c>
      <c r="E13" s="193" t="s">
        <v>218</v>
      </c>
      <c r="F13" s="193" t="s">
        <v>10</v>
      </c>
      <c r="G13" s="193" t="s">
        <v>11</v>
      </c>
      <c r="H13" s="193" t="s">
        <v>218</v>
      </c>
      <c r="I13" s="193" t="s">
        <v>12</v>
      </c>
      <c r="J13" s="193" t="s">
        <v>13</v>
      </c>
      <c r="K13" s="193" t="s">
        <v>14</v>
      </c>
      <c r="L13" s="193" t="s">
        <v>15</v>
      </c>
      <c r="M13" s="193" t="s">
        <v>16</v>
      </c>
      <c r="N13" s="193" t="s">
        <v>17</v>
      </c>
      <c r="O13" s="193" t="s">
        <v>18</v>
      </c>
      <c r="P13" s="193" t="s">
        <v>19</v>
      </c>
      <c r="Q13" s="193" t="s">
        <v>15</v>
      </c>
      <c r="R13" s="193" t="s">
        <v>16</v>
      </c>
      <c r="S13" s="193" t="s">
        <v>17</v>
      </c>
      <c r="T13" s="193" t="s">
        <v>18</v>
      </c>
      <c r="U13" s="193" t="s">
        <v>19</v>
      </c>
      <c r="V13" s="193" t="s">
        <v>20</v>
      </c>
      <c r="W13" s="193" t="s">
        <v>21</v>
      </c>
      <c r="X13" s="205" t="s">
        <v>224</v>
      </c>
      <c r="Y13" s="206"/>
    </row>
    <row r="14" spans="1:25" s="18" customFormat="1" ht="12.75" customHeight="1" x14ac:dyDescent="0.2">
      <c r="B14" s="197"/>
      <c r="C14" s="197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207"/>
      <c r="Y14" s="208"/>
    </row>
    <row r="15" spans="1:25" s="18" customFormat="1" ht="12.75" customHeight="1" x14ac:dyDescent="0.2">
      <c r="B15" s="197"/>
      <c r="C15" s="197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209" t="s">
        <v>22</v>
      </c>
      <c r="Y15" s="209" t="s">
        <v>23</v>
      </c>
    </row>
    <row r="16" spans="1:25" s="18" customFormat="1" ht="12.75" customHeight="1" x14ac:dyDescent="0.2">
      <c r="B16" s="198"/>
      <c r="C16" s="198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210"/>
      <c r="Y16" s="210"/>
    </row>
    <row r="17" spans="1:25" s="23" customFormat="1" hidden="1" x14ac:dyDescent="0.2">
      <c r="B17" s="24"/>
      <c r="C17" s="25"/>
      <c r="D17" s="24"/>
      <c r="E17" s="24"/>
      <c r="F17" s="24"/>
      <c r="G17" s="24"/>
      <c r="H17" s="24"/>
      <c r="I17" s="24"/>
      <c r="J17" s="24"/>
      <c r="K17" s="24"/>
      <c r="L17" s="24"/>
      <c r="M17" s="27"/>
      <c r="N17" s="24"/>
      <c r="O17" s="24"/>
      <c r="P17" s="24"/>
      <c r="Q17" s="24"/>
      <c r="R17" s="24"/>
      <c r="S17" s="24"/>
      <c r="T17" s="24"/>
      <c r="U17" s="24"/>
      <c r="V17" s="24"/>
      <c r="W17" s="27"/>
      <c r="X17" s="27"/>
      <c r="Y17" s="24"/>
    </row>
    <row r="18" spans="1:25" s="19" customFormat="1" x14ac:dyDescent="0.2">
      <c r="B18" s="211">
        <v>1</v>
      </c>
      <c r="C18" s="211">
        <v>2</v>
      </c>
      <c r="D18" s="211">
        <v>3</v>
      </c>
      <c r="E18" s="211">
        <v>4</v>
      </c>
      <c r="F18" s="211" t="s">
        <v>24</v>
      </c>
      <c r="G18" s="211">
        <v>6</v>
      </c>
      <c r="H18" s="211">
        <v>7</v>
      </c>
      <c r="I18" s="211">
        <v>8</v>
      </c>
      <c r="J18" s="211">
        <v>9</v>
      </c>
      <c r="K18" s="211" t="s">
        <v>25</v>
      </c>
      <c r="L18" s="211">
        <v>11</v>
      </c>
      <c r="M18" s="211">
        <v>12</v>
      </c>
      <c r="N18" s="211">
        <v>13</v>
      </c>
      <c r="O18" s="191">
        <v>14</v>
      </c>
      <c r="P18" s="211" t="s">
        <v>26</v>
      </c>
      <c r="Q18" s="211">
        <v>16</v>
      </c>
      <c r="R18" s="211">
        <v>17</v>
      </c>
      <c r="S18" s="211">
        <v>18</v>
      </c>
      <c r="T18" s="191">
        <v>19</v>
      </c>
      <c r="U18" s="211" t="s">
        <v>27</v>
      </c>
      <c r="V18" s="211" t="s">
        <v>28</v>
      </c>
      <c r="W18" s="211" t="s">
        <v>29</v>
      </c>
      <c r="X18" s="211">
        <v>23</v>
      </c>
      <c r="Y18" s="211">
        <v>24</v>
      </c>
    </row>
    <row r="19" spans="1:25" x14ac:dyDescent="0.2"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192"/>
      <c r="P19" s="212"/>
      <c r="Q19" s="212"/>
      <c r="R19" s="212"/>
      <c r="S19" s="212"/>
      <c r="T19" s="192"/>
      <c r="U19" s="212"/>
      <c r="V19" s="212"/>
      <c r="W19" s="212"/>
      <c r="X19" s="212"/>
      <c r="Y19" s="212"/>
    </row>
    <row r="20" spans="1:25" s="98" customFormat="1" ht="35.1" customHeight="1" x14ac:dyDescent="0.25">
      <c r="A20" s="98" t="s">
        <v>49</v>
      </c>
      <c r="B20" s="106" t="s">
        <v>30</v>
      </c>
      <c r="C20" s="100"/>
      <c r="D20" s="156">
        <f>D21</f>
        <v>1300266000</v>
      </c>
      <c r="E20" s="156">
        <f>H20+I20+J20</f>
        <v>0</v>
      </c>
      <c r="F20" s="156">
        <f>SUM(D20:E20)</f>
        <v>1300266000</v>
      </c>
      <c r="G20" s="156">
        <f t="shared" ref="G20:X21" si="0">G21</f>
        <v>1294996000</v>
      </c>
      <c r="H20" s="156">
        <f t="shared" si="0"/>
        <v>0</v>
      </c>
      <c r="I20" s="156">
        <f t="shared" si="0"/>
        <v>-71817010.140000001</v>
      </c>
      <c r="J20" s="156">
        <f t="shared" si="0"/>
        <v>71817010.140000001</v>
      </c>
      <c r="K20" s="156">
        <f>SUM(G20:J20)</f>
        <v>1294996000</v>
      </c>
      <c r="L20" s="156">
        <f t="shared" si="0"/>
        <v>227108924.91</v>
      </c>
      <c r="M20" s="156">
        <f t="shared" si="0"/>
        <v>355288079.45999992</v>
      </c>
      <c r="N20" s="156">
        <f t="shared" si="0"/>
        <v>336345589.21999997</v>
      </c>
      <c r="O20" s="156">
        <f t="shared" si="0"/>
        <v>0</v>
      </c>
      <c r="P20" s="156">
        <f>SUM(L20:O20)</f>
        <v>918742593.58999991</v>
      </c>
      <c r="Q20" s="156">
        <f t="shared" si="0"/>
        <v>194197697.53000003</v>
      </c>
      <c r="R20" s="156">
        <f t="shared" si="0"/>
        <v>314138795.53000003</v>
      </c>
      <c r="S20" s="156">
        <f t="shared" si="0"/>
        <v>290837414.64999998</v>
      </c>
      <c r="T20" s="156">
        <f t="shared" si="0"/>
        <v>0</v>
      </c>
      <c r="U20" s="156">
        <f>SUM(Q20:T20)</f>
        <v>799173907.71000004</v>
      </c>
      <c r="V20" s="156">
        <f>F20-K20</f>
        <v>5270000</v>
      </c>
      <c r="W20" s="156">
        <f>K20-P20</f>
        <v>376253406.41000009</v>
      </c>
      <c r="X20" s="156">
        <f t="shared" si="0"/>
        <v>1298846.42</v>
      </c>
      <c r="Y20" s="156">
        <f>P20-U20-X20</f>
        <v>118269839.45999987</v>
      </c>
    </row>
    <row r="21" spans="1:25" s="98" customFormat="1" ht="35.1" customHeight="1" x14ac:dyDescent="0.25">
      <c r="A21" s="98" t="s">
        <v>50</v>
      </c>
      <c r="B21" s="104" t="s">
        <v>51</v>
      </c>
      <c r="C21" s="105" t="s">
        <v>52</v>
      </c>
      <c r="D21" s="156">
        <f>D22</f>
        <v>1300266000</v>
      </c>
      <c r="E21" s="156">
        <f t="shared" ref="E21:E23" si="1">H21+I21+J21</f>
        <v>0</v>
      </c>
      <c r="F21" s="156">
        <f t="shared" ref="F21:F23" si="2">SUM(D21:E21)</f>
        <v>1300266000</v>
      </c>
      <c r="G21" s="156">
        <f t="shared" si="0"/>
        <v>1294996000</v>
      </c>
      <c r="H21" s="156">
        <f t="shared" si="0"/>
        <v>0</v>
      </c>
      <c r="I21" s="156">
        <f t="shared" si="0"/>
        <v>-71817010.140000001</v>
      </c>
      <c r="J21" s="156">
        <f t="shared" si="0"/>
        <v>71817010.140000001</v>
      </c>
      <c r="K21" s="156">
        <f t="shared" ref="K21:K23" si="3">SUM(G21:J21)</f>
        <v>1294996000</v>
      </c>
      <c r="L21" s="156">
        <f t="shared" si="0"/>
        <v>227108924.91</v>
      </c>
      <c r="M21" s="156">
        <f t="shared" si="0"/>
        <v>355288079.45999992</v>
      </c>
      <c r="N21" s="156">
        <f t="shared" si="0"/>
        <v>336345589.21999997</v>
      </c>
      <c r="O21" s="156">
        <f t="shared" si="0"/>
        <v>0</v>
      </c>
      <c r="P21" s="156">
        <f t="shared" ref="P21:P23" si="4">SUM(L21:O21)</f>
        <v>918742593.58999991</v>
      </c>
      <c r="Q21" s="156">
        <f t="shared" si="0"/>
        <v>194197697.53000003</v>
      </c>
      <c r="R21" s="156">
        <f t="shared" si="0"/>
        <v>314138795.53000003</v>
      </c>
      <c r="S21" s="156">
        <f t="shared" si="0"/>
        <v>290837414.64999998</v>
      </c>
      <c r="T21" s="156">
        <f t="shared" si="0"/>
        <v>0</v>
      </c>
      <c r="U21" s="156">
        <f t="shared" ref="U21:U23" si="5">SUM(Q21:T21)</f>
        <v>799173907.71000004</v>
      </c>
      <c r="V21" s="156">
        <f t="shared" ref="V21:V23" si="6">F21-K21</f>
        <v>5270000</v>
      </c>
      <c r="W21" s="156">
        <f t="shared" ref="W21:W23" si="7">K21-P21</f>
        <v>376253406.41000009</v>
      </c>
      <c r="X21" s="156">
        <f t="shared" si="0"/>
        <v>1298846.42</v>
      </c>
      <c r="Y21" s="156">
        <f t="shared" ref="Y21:Y23" si="8">P21-U21-X21</f>
        <v>118269839.45999987</v>
      </c>
    </row>
    <row r="22" spans="1:25" s="98" customFormat="1" ht="35.1" customHeight="1" x14ac:dyDescent="0.25">
      <c r="A22" s="98" t="s">
        <v>53</v>
      </c>
      <c r="B22" s="104" t="s">
        <v>169</v>
      </c>
      <c r="C22" s="107">
        <v>100000000000</v>
      </c>
      <c r="D22" s="156">
        <f>D23</f>
        <v>1300266000</v>
      </c>
      <c r="E22" s="156">
        <f t="shared" si="1"/>
        <v>0</v>
      </c>
      <c r="F22" s="156">
        <f t="shared" si="2"/>
        <v>1300266000</v>
      </c>
      <c r="G22" s="156">
        <f t="shared" ref="G22:X22" si="9">G23</f>
        <v>1294996000</v>
      </c>
      <c r="H22" s="156">
        <f t="shared" si="9"/>
        <v>0</v>
      </c>
      <c r="I22" s="156">
        <f t="shared" si="9"/>
        <v>-71817010.140000001</v>
      </c>
      <c r="J22" s="156">
        <f t="shared" si="9"/>
        <v>71817010.140000001</v>
      </c>
      <c r="K22" s="156">
        <f t="shared" si="3"/>
        <v>1294996000</v>
      </c>
      <c r="L22" s="156">
        <f t="shared" si="9"/>
        <v>227108924.91</v>
      </c>
      <c r="M22" s="156">
        <f t="shared" si="9"/>
        <v>355288079.45999992</v>
      </c>
      <c r="N22" s="156">
        <f t="shared" si="9"/>
        <v>336345589.21999997</v>
      </c>
      <c r="O22" s="156">
        <f t="shared" si="9"/>
        <v>0</v>
      </c>
      <c r="P22" s="156">
        <f t="shared" si="4"/>
        <v>918742593.58999991</v>
      </c>
      <c r="Q22" s="156">
        <f t="shared" si="9"/>
        <v>194197697.53000003</v>
      </c>
      <c r="R22" s="156">
        <f t="shared" si="9"/>
        <v>314138795.53000003</v>
      </c>
      <c r="S22" s="156">
        <f t="shared" si="9"/>
        <v>290837414.64999998</v>
      </c>
      <c r="T22" s="156">
        <f t="shared" si="9"/>
        <v>0</v>
      </c>
      <c r="U22" s="156">
        <f t="shared" si="5"/>
        <v>799173907.71000004</v>
      </c>
      <c r="V22" s="156">
        <f t="shared" si="6"/>
        <v>5270000</v>
      </c>
      <c r="W22" s="156">
        <f t="shared" si="7"/>
        <v>376253406.41000009</v>
      </c>
      <c r="X22" s="156">
        <f t="shared" si="9"/>
        <v>1298846.42</v>
      </c>
      <c r="Y22" s="156">
        <f t="shared" si="8"/>
        <v>118269839.45999987</v>
      </c>
    </row>
    <row r="23" spans="1:25" s="108" customFormat="1" ht="35.1" customHeight="1" x14ac:dyDescent="0.25">
      <c r="A23" s="108" t="s">
        <v>54</v>
      </c>
      <c r="B23" s="126" t="s">
        <v>55</v>
      </c>
      <c r="C23" s="110">
        <v>100030000000</v>
      </c>
      <c r="D23" s="130">
        <f>D24+D28+D32+D37+D41+D45+D49+D53+D57+D61+D65+D69+D73+D78+D82+D86</f>
        <v>1300266000</v>
      </c>
      <c r="E23" s="130">
        <f t="shared" si="1"/>
        <v>0</v>
      </c>
      <c r="F23" s="130">
        <f t="shared" si="2"/>
        <v>1300266000</v>
      </c>
      <c r="G23" s="130">
        <f t="shared" ref="G23:X23" si="10">G24+G28+G32+G37+G41+G45+G49+G53+G57+G61+G65+G69+G73+G78+G82+G86</f>
        <v>1294996000</v>
      </c>
      <c r="H23" s="130">
        <f t="shared" si="10"/>
        <v>0</v>
      </c>
      <c r="I23" s="130">
        <f t="shared" si="10"/>
        <v>-71817010.140000001</v>
      </c>
      <c r="J23" s="130">
        <f t="shared" si="10"/>
        <v>71817010.140000001</v>
      </c>
      <c r="K23" s="130">
        <f t="shared" si="3"/>
        <v>1294996000</v>
      </c>
      <c r="L23" s="130">
        <f t="shared" si="10"/>
        <v>227108924.91</v>
      </c>
      <c r="M23" s="130">
        <f t="shared" si="10"/>
        <v>355288079.45999992</v>
      </c>
      <c r="N23" s="130">
        <f t="shared" si="10"/>
        <v>336345589.21999997</v>
      </c>
      <c r="O23" s="130">
        <f t="shared" si="10"/>
        <v>0</v>
      </c>
      <c r="P23" s="130">
        <f t="shared" si="4"/>
        <v>918742593.58999991</v>
      </c>
      <c r="Q23" s="130">
        <f>Q24+Q28+Q32+Q37+Q41+Q45+Q49+Q53+Q57+Q61+Q65+Q69+Q73+Q78+Q82+Q86</f>
        <v>194197697.53000003</v>
      </c>
      <c r="R23" s="130">
        <f t="shared" si="10"/>
        <v>314138795.53000003</v>
      </c>
      <c r="S23" s="130">
        <f t="shared" si="10"/>
        <v>290837414.64999998</v>
      </c>
      <c r="T23" s="130">
        <f t="shared" si="10"/>
        <v>0</v>
      </c>
      <c r="U23" s="130">
        <f t="shared" si="5"/>
        <v>799173907.71000004</v>
      </c>
      <c r="V23" s="130">
        <f t="shared" si="6"/>
        <v>5270000</v>
      </c>
      <c r="W23" s="130">
        <f t="shared" si="7"/>
        <v>376253406.41000009</v>
      </c>
      <c r="X23" s="130">
        <f t="shared" si="10"/>
        <v>1298846.42</v>
      </c>
      <c r="Y23" s="130">
        <f t="shared" si="8"/>
        <v>118269839.45999987</v>
      </c>
    </row>
    <row r="24" spans="1:25" s="108" customFormat="1" ht="35.1" customHeight="1" x14ac:dyDescent="0.25">
      <c r="A24" s="108" t="s">
        <v>56</v>
      </c>
      <c r="B24" s="126" t="s">
        <v>57</v>
      </c>
      <c r="C24" s="110">
        <v>100030000000</v>
      </c>
      <c r="D24" s="130">
        <f>'FAR1 01 particular and ous'!D711</f>
        <v>46095000</v>
      </c>
      <c r="E24" s="130">
        <f>'FAR1 01 particular and ous'!E711</f>
        <v>3414500</v>
      </c>
      <c r="F24" s="130">
        <f>'FAR1 01 particular and ous'!F711</f>
        <v>49509500</v>
      </c>
      <c r="G24" s="130">
        <f>'FAR1 01 particular and ous'!G711</f>
        <v>46095000</v>
      </c>
      <c r="H24" s="130">
        <f>'FAR1 01 particular and ous'!H711</f>
        <v>0</v>
      </c>
      <c r="I24" s="130">
        <f>'FAR1 01 particular and ous'!I711</f>
        <v>0</v>
      </c>
      <c r="J24" s="130">
        <f>'FAR1 01 particular and ous'!J711</f>
        <v>3414500</v>
      </c>
      <c r="K24" s="130">
        <f>'FAR1 01 particular and ous'!K711</f>
        <v>49509500</v>
      </c>
      <c r="L24" s="130">
        <f>'FAR1 01 particular and ous'!L711</f>
        <v>10221005.65</v>
      </c>
      <c r="M24" s="130">
        <f>'FAR1 01 particular and ous'!M711</f>
        <v>14071684.620000001</v>
      </c>
      <c r="N24" s="130">
        <f>'FAR1 01 particular and ous'!N711</f>
        <v>11775887.15</v>
      </c>
      <c r="O24" s="130">
        <f>'FAR1 01 particular and ous'!O711</f>
        <v>0</v>
      </c>
      <c r="P24" s="130">
        <f>'FAR1 01 particular and ous'!P711</f>
        <v>36068577.420000002</v>
      </c>
      <c r="Q24" s="130">
        <f>'FAR1 01 particular and ous'!Q711</f>
        <v>9193046.3599999994</v>
      </c>
      <c r="R24" s="130">
        <f>'FAR1 01 particular and ous'!R711</f>
        <v>13881985.169999998</v>
      </c>
      <c r="S24" s="130">
        <f>'FAR1 01 particular and ous'!S711</f>
        <v>11735169.809999999</v>
      </c>
      <c r="T24" s="130">
        <f>'FAR1 01 particular and ous'!T711</f>
        <v>0</v>
      </c>
      <c r="U24" s="130">
        <f>'FAR1 01 particular and ous'!U711</f>
        <v>34810201.339999996</v>
      </c>
      <c r="V24" s="130">
        <f>'FAR1 01 particular and ous'!V711</f>
        <v>0</v>
      </c>
      <c r="W24" s="130">
        <f>'FAR1 01 particular and ous'!W711</f>
        <v>13440922.579999998</v>
      </c>
      <c r="X24" s="130">
        <f>'FAR1 01 particular and ous'!X711</f>
        <v>0</v>
      </c>
      <c r="Y24" s="130">
        <f>'FAR1 01 particular and ous'!Y711</f>
        <v>1258376.0800000059</v>
      </c>
    </row>
    <row r="25" spans="1:25" s="108" customFormat="1" ht="35.1" customHeight="1" x14ac:dyDescent="0.25">
      <c r="A25" s="108" t="s">
        <v>58</v>
      </c>
      <c r="B25" s="126" t="s">
        <v>59</v>
      </c>
      <c r="C25" s="110">
        <v>100030300001</v>
      </c>
      <c r="D25" s="130">
        <f>'FAR1 01 particular and ous'!D712</f>
        <v>46095000</v>
      </c>
      <c r="E25" s="130">
        <f>'FAR1 01 particular and ous'!E712</f>
        <v>3414500</v>
      </c>
      <c r="F25" s="130">
        <f>'FAR1 01 particular and ous'!F712</f>
        <v>49509500</v>
      </c>
      <c r="G25" s="130">
        <f>'FAR1 01 particular and ous'!G712</f>
        <v>46095000</v>
      </c>
      <c r="H25" s="130">
        <f>'FAR1 01 particular and ous'!H712</f>
        <v>0</v>
      </c>
      <c r="I25" s="130">
        <f>'FAR1 01 particular and ous'!I712</f>
        <v>0</v>
      </c>
      <c r="J25" s="130">
        <f>'FAR1 01 particular and ous'!J712</f>
        <v>3414500</v>
      </c>
      <c r="K25" s="130">
        <f>'FAR1 01 particular and ous'!K712</f>
        <v>49509500</v>
      </c>
      <c r="L25" s="130">
        <f>'FAR1 01 particular and ous'!L712</f>
        <v>10221005.65</v>
      </c>
      <c r="M25" s="130">
        <f>'FAR1 01 particular and ous'!M712</f>
        <v>14071684.620000001</v>
      </c>
      <c r="N25" s="130">
        <f>'FAR1 01 particular and ous'!N712</f>
        <v>11775887.15</v>
      </c>
      <c r="O25" s="130">
        <f>'FAR1 01 particular and ous'!O712</f>
        <v>0</v>
      </c>
      <c r="P25" s="130">
        <f>'FAR1 01 particular and ous'!P712</f>
        <v>36068577.420000002</v>
      </c>
      <c r="Q25" s="130">
        <f>'FAR1 01 particular and ous'!Q712</f>
        <v>9193046.3599999994</v>
      </c>
      <c r="R25" s="130">
        <f>'FAR1 01 particular and ous'!R712</f>
        <v>13881985.169999998</v>
      </c>
      <c r="S25" s="130">
        <f>'FAR1 01 particular and ous'!S712</f>
        <v>11735169.809999999</v>
      </c>
      <c r="T25" s="130">
        <f>'FAR1 01 particular and ous'!T712</f>
        <v>0</v>
      </c>
      <c r="U25" s="130">
        <f>'FAR1 01 particular and ous'!U712</f>
        <v>34810201.339999996</v>
      </c>
      <c r="V25" s="130">
        <f>'FAR1 01 particular and ous'!V712</f>
        <v>0</v>
      </c>
      <c r="W25" s="130">
        <f>'FAR1 01 particular and ous'!W712</f>
        <v>13440922.579999998</v>
      </c>
      <c r="X25" s="130">
        <f>'FAR1 01 particular and ous'!X712</f>
        <v>0</v>
      </c>
      <c r="Y25" s="130">
        <f>'FAR1 01 particular and ous'!Y712</f>
        <v>1258376.0800000059</v>
      </c>
    </row>
    <row r="26" spans="1:25" s="108" customFormat="1" ht="35.1" customHeight="1" x14ac:dyDescent="0.25">
      <c r="A26" s="108" t="s">
        <v>60</v>
      </c>
      <c r="B26" s="126" t="s">
        <v>39</v>
      </c>
      <c r="C26" s="116"/>
      <c r="D26" s="130">
        <f>'FAR1 01 particular and ous'!D713</f>
        <v>25379000</v>
      </c>
      <c r="E26" s="130">
        <f>'FAR1 01 particular and ous'!E713</f>
        <v>87300</v>
      </c>
      <c r="F26" s="130">
        <f>'FAR1 01 particular and ous'!F713</f>
        <v>25466300</v>
      </c>
      <c r="G26" s="130">
        <f>'FAR1 01 particular and ous'!G713</f>
        <v>25379000</v>
      </c>
      <c r="H26" s="130">
        <f>'FAR1 01 particular and ous'!H713</f>
        <v>0</v>
      </c>
      <c r="I26" s="130">
        <f>'FAR1 01 particular and ous'!I713</f>
        <v>0</v>
      </c>
      <c r="J26" s="130">
        <f>'FAR1 01 particular and ous'!J713</f>
        <v>87300</v>
      </c>
      <c r="K26" s="130">
        <f>'FAR1 01 particular and ous'!K713</f>
        <v>25466300</v>
      </c>
      <c r="L26" s="130">
        <f>'FAR1 01 particular and ous'!L713</f>
        <v>5735828.1299999999</v>
      </c>
      <c r="M26" s="130">
        <f>'FAR1 01 particular and ous'!M713</f>
        <v>7564955.04</v>
      </c>
      <c r="N26" s="130">
        <f>'FAR1 01 particular and ous'!N713</f>
        <v>5890163.5899999999</v>
      </c>
      <c r="O26" s="130">
        <f>'FAR1 01 particular and ous'!O713</f>
        <v>0</v>
      </c>
      <c r="P26" s="130">
        <f>'FAR1 01 particular and ous'!P713</f>
        <v>19190946.759999998</v>
      </c>
      <c r="Q26" s="130">
        <f>'FAR1 01 particular and ous'!Q713</f>
        <v>5735828.1299999999</v>
      </c>
      <c r="R26" s="130">
        <f>'FAR1 01 particular and ous'!R713</f>
        <v>7564955.04</v>
      </c>
      <c r="S26" s="130">
        <f>'FAR1 01 particular and ous'!S713</f>
        <v>5890163.5899999999</v>
      </c>
      <c r="T26" s="130">
        <f>'FAR1 01 particular and ous'!T713</f>
        <v>0</v>
      </c>
      <c r="U26" s="130">
        <f>'FAR1 01 particular and ous'!U713</f>
        <v>19190946.759999998</v>
      </c>
      <c r="V26" s="130">
        <f>'FAR1 01 particular and ous'!V713</f>
        <v>0</v>
      </c>
      <c r="W26" s="130">
        <f>'FAR1 01 particular and ous'!W713</f>
        <v>6275353.2399999993</v>
      </c>
      <c r="X26" s="130">
        <f>'FAR1 01 particular and ous'!X713</f>
        <v>0</v>
      </c>
      <c r="Y26" s="130">
        <f>'FAR1 01 particular and ous'!Y713</f>
        <v>0</v>
      </c>
    </row>
    <row r="27" spans="1:25" s="108" customFormat="1" ht="35.1" customHeight="1" x14ac:dyDescent="0.25">
      <c r="A27" s="108" t="s">
        <v>61</v>
      </c>
      <c r="B27" s="126" t="s">
        <v>40</v>
      </c>
      <c r="C27" s="116"/>
      <c r="D27" s="130">
        <f>'FAR1 01 particular and ous'!D714</f>
        <v>20716000</v>
      </c>
      <c r="E27" s="130">
        <f>'FAR1 01 particular and ous'!E714</f>
        <v>3327200</v>
      </c>
      <c r="F27" s="130">
        <f>'FAR1 01 particular and ous'!F714</f>
        <v>24043200</v>
      </c>
      <c r="G27" s="130">
        <f>'FAR1 01 particular and ous'!G714</f>
        <v>20716000</v>
      </c>
      <c r="H27" s="130">
        <f>'FAR1 01 particular and ous'!H714</f>
        <v>0</v>
      </c>
      <c r="I27" s="130">
        <f>'FAR1 01 particular and ous'!I714</f>
        <v>0</v>
      </c>
      <c r="J27" s="130">
        <f>'FAR1 01 particular and ous'!J714</f>
        <v>3327200</v>
      </c>
      <c r="K27" s="130">
        <f>'FAR1 01 particular and ous'!K714</f>
        <v>24043200</v>
      </c>
      <c r="L27" s="130">
        <f>'FAR1 01 particular and ous'!L714</f>
        <v>4485177.5199999996</v>
      </c>
      <c r="M27" s="130">
        <f>'FAR1 01 particular and ous'!M714</f>
        <v>6506729.580000001</v>
      </c>
      <c r="N27" s="130">
        <f>'FAR1 01 particular and ous'!N714</f>
        <v>5885723.5600000005</v>
      </c>
      <c r="O27" s="130">
        <f>'FAR1 01 particular and ous'!O714</f>
        <v>0</v>
      </c>
      <c r="P27" s="130">
        <f>'FAR1 01 particular and ous'!P714</f>
        <v>16877630.66</v>
      </c>
      <c r="Q27" s="130">
        <f>'FAR1 01 particular and ous'!Q714</f>
        <v>3457218.23</v>
      </c>
      <c r="R27" s="130">
        <f>'FAR1 01 particular and ous'!R714</f>
        <v>6317030.129999999</v>
      </c>
      <c r="S27" s="130">
        <f>'FAR1 01 particular and ous'!S714</f>
        <v>5845006.2199999997</v>
      </c>
      <c r="T27" s="130">
        <f>'FAR1 01 particular and ous'!T714</f>
        <v>0</v>
      </c>
      <c r="U27" s="130">
        <f>'FAR1 01 particular and ous'!U714</f>
        <v>15619254.58</v>
      </c>
      <c r="V27" s="130">
        <f>'FAR1 01 particular and ous'!V714</f>
        <v>0</v>
      </c>
      <c r="W27" s="130">
        <f>'FAR1 01 particular and ous'!W714</f>
        <v>7165569.3399999999</v>
      </c>
      <c r="X27" s="130">
        <f>'FAR1 01 particular and ous'!X714</f>
        <v>0</v>
      </c>
      <c r="Y27" s="130">
        <f>'FAR1 01 particular and ous'!Y714</f>
        <v>1258376.0800000008</v>
      </c>
    </row>
    <row r="28" spans="1:25" s="108" customFormat="1" ht="35.1" customHeight="1" x14ac:dyDescent="0.25">
      <c r="A28" s="108" t="s">
        <v>62</v>
      </c>
      <c r="B28" s="126" t="s">
        <v>63</v>
      </c>
      <c r="C28" s="110">
        <v>100030000000</v>
      </c>
      <c r="D28" s="130">
        <f>'FAR1 01 particular and ous'!D715</f>
        <v>47247000</v>
      </c>
      <c r="E28" s="130">
        <f>'FAR1 01 particular and ous'!E715</f>
        <v>3343980</v>
      </c>
      <c r="F28" s="130">
        <f>'FAR1 01 particular and ous'!F715</f>
        <v>50590980</v>
      </c>
      <c r="G28" s="130">
        <f>'FAR1 01 particular and ous'!G715</f>
        <v>47247000</v>
      </c>
      <c r="H28" s="130">
        <f>'FAR1 01 particular and ous'!H715</f>
        <v>0</v>
      </c>
      <c r="I28" s="130">
        <f>'FAR1 01 particular and ous'!I715</f>
        <v>0</v>
      </c>
      <c r="J28" s="130">
        <f>'FAR1 01 particular and ous'!J715</f>
        <v>3343980</v>
      </c>
      <c r="K28" s="130">
        <f>'FAR1 01 particular and ous'!K715</f>
        <v>50590980</v>
      </c>
      <c r="L28" s="130">
        <f>'FAR1 01 particular and ous'!L715</f>
        <v>11173831.879999999</v>
      </c>
      <c r="M28" s="130">
        <f>'FAR1 01 particular and ous'!M715</f>
        <v>14975565.930000002</v>
      </c>
      <c r="N28" s="130">
        <f>'FAR1 01 particular and ous'!N715</f>
        <v>11212086.73</v>
      </c>
      <c r="O28" s="130">
        <f>'FAR1 01 particular and ous'!O715</f>
        <v>0</v>
      </c>
      <c r="P28" s="130">
        <f>'FAR1 01 particular and ous'!P715</f>
        <v>37361484.540000007</v>
      </c>
      <c r="Q28" s="130">
        <f>'FAR1 01 particular and ous'!Q715</f>
        <v>11055481.93</v>
      </c>
      <c r="R28" s="130">
        <f>'FAR1 01 particular and ous'!R715</f>
        <v>15089915.880000001</v>
      </c>
      <c r="S28" s="130">
        <f>'FAR1 01 particular and ous'!S715</f>
        <v>11210417.879999999</v>
      </c>
      <c r="T28" s="130">
        <f>'FAR1 01 particular and ous'!T715</f>
        <v>0</v>
      </c>
      <c r="U28" s="130">
        <f>'FAR1 01 particular and ous'!U715</f>
        <v>37355815.689999998</v>
      </c>
      <c r="V28" s="130">
        <f>'FAR1 01 particular and ous'!V715</f>
        <v>0</v>
      </c>
      <c r="W28" s="130">
        <f>'FAR1 01 particular and ous'!W715</f>
        <v>13229495.459999997</v>
      </c>
      <c r="X28" s="130">
        <f>'FAR1 01 particular and ous'!X715</f>
        <v>0</v>
      </c>
      <c r="Y28" s="130">
        <f>'FAR1 01 particular and ous'!Y715</f>
        <v>5668.8500000014901</v>
      </c>
    </row>
    <row r="29" spans="1:25" s="108" customFormat="1" ht="35.1" customHeight="1" x14ac:dyDescent="0.25">
      <c r="A29" s="108" t="s">
        <v>64</v>
      </c>
      <c r="B29" s="126" t="s">
        <v>65</v>
      </c>
      <c r="C29" s="110">
        <v>100030300002</v>
      </c>
      <c r="D29" s="130">
        <f>'FAR1 01 particular and ous'!D716</f>
        <v>47247000</v>
      </c>
      <c r="E29" s="130">
        <f>'FAR1 01 particular and ous'!E716</f>
        <v>3343980</v>
      </c>
      <c r="F29" s="130">
        <f>'FAR1 01 particular and ous'!F716</f>
        <v>50590980</v>
      </c>
      <c r="G29" s="130">
        <f>'FAR1 01 particular and ous'!G716</f>
        <v>47247000</v>
      </c>
      <c r="H29" s="130">
        <f>'FAR1 01 particular and ous'!H716</f>
        <v>0</v>
      </c>
      <c r="I29" s="130">
        <f>'FAR1 01 particular and ous'!I716</f>
        <v>0</v>
      </c>
      <c r="J29" s="130">
        <f>'FAR1 01 particular and ous'!J716</f>
        <v>3343980</v>
      </c>
      <c r="K29" s="130">
        <f>'FAR1 01 particular and ous'!K716</f>
        <v>50590980</v>
      </c>
      <c r="L29" s="130">
        <f>'FAR1 01 particular and ous'!L716</f>
        <v>11173831.879999999</v>
      </c>
      <c r="M29" s="130">
        <f>'FAR1 01 particular and ous'!M716</f>
        <v>14975565.930000002</v>
      </c>
      <c r="N29" s="130">
        <f>'FAR1 01 particular and ous'!N716</f>
        <v>11212086.73</v>
      </c>
      <c r="O29" s="130">
        <f>'FAR1 01 particular and ous'!O716</f>
        <v>0</v>
      </c>
      <c r="P29" s="130">
        <f>'FAR1 01 particular and ous'!P716</f>
        <v>37361484.540000007</v>
      </c>
      <c r="Q29" s="130">
        <f>'FAR1 01 particular and ous'!Q716</f>
        <v>11055481.93</v>
      </c>
      <c r="R29" s="130">
        <f>'FAR1 01 particular and ous'!R716</f>
        <v>15089915.880000001</v>
      </c>
      <c r="S29" s="130">
        <f>'FAR1 01 particular and ous'!S716</f>
        <v>11210417.879999999</v>
      </c>
      <c r="T29" s="130">
        <f>'FAR1 01 particular and ous'!T716</f>
        <v>0</v>
      </c>
      <c r="U29" s="130">
        <f>'FAR1 01 particular and ous'!U716</f>
        <v>37355815.689999998</v>
      </c>
      <c r="V29" s="130">
        <f>'FAR1 01 particular and ous'!V716</f>
        <v>0</v>
      </c>
      <c r="W29" s="130">
        <f>'FAR1 01 particular and ous'!W716</f>
        <v>13229495.459999997</v>
      </c>
      <c r="X29" s="130">
        <f>'FAR1 01 particular and ous'!X716</f>
        <v>0</v>
      </c>
      <c r="Y29" s="130">
        <f>'FAR1 01 particular and ous'!Y716</f>
        <v>5668.8500000014901</v>
      </c>
    </row>
    <row r="30" spans="1:25" s="108" customFormat="1" ht="35.1" customHeight="1" x14ac:dyDescent="0.25">
      <c r="A30" s="108" t="s">
        <v>66</v>
      </c>
      <c r="B30" s="126" t="s">
        <v>39</v>
      </c>
      <c r="C30" s="116"/>
      <c r="D30" s="130">
        <f>'FAR1 01 particular and ous'!D717</f>
        <v>28266000</v>
      </c>
      <c r="E30" s="130">
        <f>'FAR1 01 particular and ous'!E717</f>
        <v>259550</v>
      </c>
      <c r="F30" s="130">
        <f>'FAR1 01 particular and ous'!F717</f>
        <v>28525550</v>
      </c>
      <c r="G30" s="130">
        <f>'FAR1 01 particular and ous'!G717</f>
        <v>28266000</v>
      </c>
      <c r="H30" s="130">
        <f>'FAR1 01 particular and ous'!H717</f>
        <v>0</v>
      </c>
      <c r="I30" s="130">
        <f>'FAR1 01 particular and ous'!I717</f>
        <v>0</v>
      </c>
      <c r="J30" s="130">
        <f>'FAR1 01 particular and ous'!J717</f>
        <v>259550</v>
      </c>
      <c r="K30" s="130">
        <f>'FAR1 01 particular and ous'!K717</f>
        <v>28525550</v>
      </c>
      <c r="L30" s="130">
        <f>'FAR1 01 particular and ous'!L717</f>
        <v>6894000.8099999996</v>
      </c>
      <c r="M30" s="130">
        <f>'FAR1 01 particular and ous'!M717</f>
        <v>8572215.0700000003</v>
      </c>
      <c r="N30" s="130">
        <f>'FAR1 01 particular and ous'!N717</f>
        <v>6673943.1099999994</v>
      </c>
      <c r="O30" s="130">
        <f>'FAR1 01 particular and ous'!O717</f>
        <v>0</v>
      </c>
      <c r="P30" s="130">
        <f>'FAR1 01 particular and ous'!P717</f>
        <v>22140158.990000002</v>
      </c>
      <c r="Q30" s="130">
        <f>'FAR1 01 particular and ous'!Q717</f>
        <v>6843345.8600000003</v>
      </c>
      <c r="R30" s="130">
        <f>'FAR1 01 particular and ous'!R717</f>
        <v>8618870.0200000014</v>
      </c>
      <c r="S30" s="130">
        <f>'FAR1 01 particular and ous'!S717</f>
        <v>6672274.2599999998</v>
      </c>
      <c r="T30" s="130">
        <f>'FAR1 01 particular and ous'!T717</f>
        <v>0</v>
      </c>
      <c r="U30" s="130">
        <f>'FAR1 01 particular and ous'!U717</f>
        <v>22134490.140000001</v>
      </c>
      <c r="V30" s="130">
        <f>'FAR1 01 particular and ous'!V717</f>
        <v>0</v>
      </c>
      <c r="W30" s="130">
        <f>'FAR1 01 particular and ous'!W717</f>
        <v>6385391.0099999998</v>
      </c>
      <c r="X30" s="130">
        <f>'FAR1 01 particular and ous'!X717</f>
        <v>0</v>
      </c>
      <c r="Y30" s="130">
        <f>'FAR1 01 particular and ous'!Y717</f>
        <v>5668.8499999996275</v>
      </c>
    </row>
    <row r="31" spans="1:25" s="108" customFormat="1" ht="35.1" customHeight="1" x14ac:dyDescent="0.25">
      <c r="A31" s="108" t="s">
        <v>67</v>
      </c>
      <c r="B31" s="126" t="s">
        <v>40</v>
      </c>
      <c r="C31" s="116"/>
      <c r="D31" s="130">
        <f>'FAR1 01 particular and ous'!D718</f>
        <v>18981000</v>
      </c>
      <c r="E31" s="130">
        <f>'FAR1 01 particular and ous'!E718</f>
        <v>3084430</v>
      </c>
      <c r="F31" s="130">
        <f>'FAR1 01 particular and ous'!F718</f>
        <v>22065430</v>
      </c>
      <c r="G31" s="130">
        <f>'FAR1 01 particular and ous'!G718</f>
        <v>18981000</v>
      </c>
      <c r="H31" s="130">
        <f>'FAR1 01 particular and ous'!H718</f>
        <v>0</v>
      </c>
      <c r="I31" s="130">
        <f>'FAR1 01 particular and ous'!I718</f>
        <v>0</v>
      </c>
      <c r="J31" s="130">
        <f>'FAR1 01 particular and ous'!J718</f>
        <v>3084430</v>
      </c>
      <c r="K31" s="130">
        <f>'FAR1 01 particular and ous'!K718</f>
        <v>22065430</v>
      </c>
      <c r="L31" s="130">
        <f>'FAR1 01 particular and ous'!L718</f>
        <v>4279831.07</v>
      </c>
      <c r="M31" s="130">
        <f>'FAR1 01 particular and ous'!M718</f>
        <v>6403350.8600000003</v>
      </c>
      <c r="N31" s="130">
        <f>'FAR1 01 particular and ous'!N718</f>
        <v>4538143.62</v>
      </c>
      <c r="O31" s="130">
        <f>'FAR1 01 particular and ous'!O718</f>
        <v>0</v>
      </c>
      <c r="P31" s="130">
        <f>'FAR1 01 particular and ous'!P718</f>
        <v>15221325.550000001</v>
      </c>
      <c r="Q31" s="130">
        <f>'FAR1 01 particular and ous'!Q718</f>
        <v>4212136.07</v>
      </c>
      <c r="R31" s="130">
        <f>'FAR1 01 particular and ous'!R718</f>
        <v>6471045.8600000003</v>
      </c>
      <c r="S31" s="130">
        <f>'FAR1 01 particular and ous'!S718</f>
        <v>4538143.62</v>
      </c>
      <c r="T31" s="130">
        <f>'FAR1 01 particular and ous'!T718</f>
        <v>0</v>
      </c>
      <c r="U31" s="130">
        <f>'FAR1 01 particular and ous'!U718</f>
        <v>15221325.550000001</v>
      </c>
      <c r="V31" s="130">
        <f>'FAR1 01 particular and ous'!V718</f>
        <v>0</v>
      </c>
      <c r="W31" s="130">
        <f>'FAR1 01 particular and ous'!W718</f>
        <v>6844104.4499999993</v>
      </c>
      <c r="X31" s="130">
        <f>'FAR1 01 particular and ous'!X718</f>
        <v>0</v>
      </c>
      <c r="Y31" s="130">
        <f>'FAR1 01 particular and ous'!Y718</f>
        <v>0</v>
      </c>
    </row>
    <row r="32" spans="1:25" s="108" customFormat="1" ht="35.1" customHeight="1" x14ac:dyDescent="0.25">
      <c r="A32" s="108" t="s">
        <v>68</v>
      </c>
      <c r="B32" s="126" t="s">
        <v>69</v>
      </c>
      <c r="C32" s="110">
        <v>100030000000</v>
      </c>
      <c r="D32" s="130">
        <f>'FAR1 01 particular and ous'!D719</f>
        <v>70744000</v>
      </c>
      <c r="E32" s="130">
        <f>'FAR1 01 particular and ous'!E719</f>
        <v>6547271.75</v>
      </c>
      <c r="F32" s="130">
        <f>'FAR1 01 particular and ous'!F719</f>
        <v>77291271.75</v>
      </c>
      <c r="G32" s="130">
        <f>'FAR1 01 particular and ous'!G719</f>
        <v>70744000</v>
      </c>
      <c r="H32" s="130">
        <f>'FAR1 01 particular and ous'!H719</f>
        <v>0</v>
      </c>
      <c r="I32" s="130">
        <f>'FAR1 01 particular and ous'!I719</f>
        <v>0</v>
      </c>
      <c r="J32" s="130">
        <f>'FAR1 01 particular and ous'!J719</f>
        <v>6547271.75</v>
      </c>
      <c r="K32" s="130">
        <f>'FAR1 01 particular and ous'!K719</f>
        <v>77291271.75</v>
      </c>
      <c r="L32" s="130">
        <f>'FAR1 01 particular and ous'!L719</f>
        <v>10871477.129999999</v>
      </c>
      <c r="M32" s="130">
        <f>'FAR1 01 particular and ous'!M719</f>
        <v>38859342.100000001</v>
      </c>
      <c r="N32" s="130">
        <f>'FAR1 01 particular and ous'!N719</f>
        <v>12868563.289999999</v>
      </c>
      <c r="O32" s="130">
        <f>'FAR1 01 particular and ous'!O719</f>
        <v>0</v>
      </c>
      <c r="P32" s="130">
        <f>'FAR1 01 particular and ous'!P719</f>
        <v>62599382.519999996</v>
      </c>
      <c r="Q32" s="130">
        <f>'FAR1 01 particular and ous'!Q719</f>
        <v>10850756.210000001</v>
      </c>
      <c r="R32" s="130">
        <f>'FAR1 01 particular and ous'!R719</f>
        <v>16720365.590000002</v>
      </c>
      <c r="S32" s="130">
        <f>'FAR1 01 particular and ous'!S719</f>
        <v>22668640.439999998</v>
      </c>
      <c r="T32" s="130">
        <f>'FAR1 01 particular and ous'!T719</f>
        <v>0</v>
      </c>
      <c r="U32" s="130">
        <f>'FAR1 01 particular and ous'!U719</f>
        <v>50239762.239999995</v>
      </c>
      <c r="V32" s="130">
        <f>'FAR1 01 particular and ous'!V719</f>
        <v>0</v>
      </c>
      <c r="W32" s="130">
        <f>'FAR1 01 particular and ous'!W719</f>
        <v>14691889.230000004</v>
      </c>
      <c r="X32" s="130">
        <f>'FAR1 01 particular and ous'!X719</f>
        <v>1193596.42</v>
      </c>
      <c r="Y32" s="130">
        <f>'FAR1 01 particular and ous'!Y719</f>
        <v>11166023.859999999</v>
      </c>
    </row>
    <row r="33" spans="1:25" s="108" customFormat="1" ht="35.1" customHeight="1" x14ac:dyDescent="0.25">
      <c r="A33" s="108" t="s">
        <v>70</v>
      </c>
      <c r="B33" s="126" t="s">
        <v>71</v>
      </c>
      <c r="C33" s="110">
        <v>100030300003</v>
      </c>
      <c r="D33" s="130">
        <f>'FAR1 01 particular and ous'!D720</f>
        <v>70744000</v>
      </c>
      <c r="E33" s="130">
        <f>'FAR1 01 particular and ous'!E720</f>
        <v>6547271.75</v>
      </c>
      <c r="F33" s="130">
        <f>'FAR1 01 particular and ous'!F720</f>
        <v>77291271.75</v>
      </c>
      <c r="G33" s="130">
        <f>'FAR1 01 particular and ous'!G720</f>
        <v>70744000</v>
      </c>
      <c r="H33" s="130">
        <f>'FAR1 01 particular and ous'!H720</f>
        <v>0</v>
      </c>
      <c r="I33" s="130">
        <f>'FAR1 01 particular and ous'!I720</f>
        <v>0</v>
      </c>
      <c r="J33" s="130">
        <f>'FAR1 01 particular and ous'!J720</f>
        <v>6547271.75</v>
      </c>
      <c r="K33" s="130">
        <f>'FAR1 01 particular and ous'!K720</f>
        <v>77291271.75</v>
      </c>
      <c r="L33" s="130">
        <f>'FAR1 01 particular and ous'!L720</f>
        <v>10871477.129999999</v>
      </c>
      <c r="M33" s="130">
        <f>'FAR1 01 particular and ous'!M720</f>
        <v>38859342.100000001</v>
      </c>
      <c r="N33" s="130">
        <f>'FAR1 01 particular and ous'!N720</f>
        <v>12868563.289999999</v>
      </c>
      <c r="O33" s="130">
        <f>'FAR1 01 particular and ous'!O720</f>
        <v>0</v>
      </c>
      <c r="P33" s="130">
        <f>'FAR1 01 particular and ous'!P720</f>
        <v>62599382.519999996</v>
      </c>
      <c r="Q33" s="130">
        <f>'FAR1 01 particular and ous'!Q720</f>
        <v>10850756.210000001</v>
      </c>
      <c r="R33" s="130">
        <f>'FAR1 01 particular and ous'!R720</f>
        <v>16720365.590000002</v>
      </c>
      <c r="S33" s="130">
        <f>'FAR1 01 particular and ous'!S720</f>
        <v>22668640.439999998</v>
      </c>
      <c r="T33" s="130">
        <f>'FAR1 01 particular and ous'!T720</f>
        <v>0</v>
      </c>
      <c r="U33" s="130">
        <f>'FAR1 01 particular and ous'!U720</f>
        <v>50239762.239999995</v>
      </c>
      <c r="V33" s="130">
        <f>'FAR1 01 particular and ous'!V720</f>
        <v>0</v>
      </c>
      <c r="W33" s="130">
        <f>'FAR1 01 particular and ous'!W720</f>
        <v>14691889.230000004</v>
      </c>
      <c r="X33" s="130">
        <f>'FAR1 01 particular and ous'!X720</f>
        <v>1193596.42</v>
      </c>
      <c r="Y33" s="130">
        <f>'FAR1 01 particular and ous'!Y720</f>
        <v>11166023.859999999</v>
      </c>
    </row>
    <row r="34" spans="1:25" s="108" customFormat="1" ht="35.1" customHeight="1" x14ac:dyDescent="0.25">
      <c r="A34" s="108" t="s">
        <v>72</v>
      </c>
      <c r="B34" s="126" t="s">
        <v>39</v>
      </c>
      <c r="C34" s="116"/>
      <c r="D34" s="130">
        <f>'FAR1 01 particular and ous'!D721</f>
        <v>28560000</v>
      </c>
      <c r="E34" s="130">
        <f>'FAR1 01 particular and ous'!E721</f>
        <v>105331.75</v>
      </c>
      <c r="F34" s="130">
        <f>'FAR1 01 particular and ous'!F721</f>
        <v>28665331.75</v>
      </c>
      <c r="G34" s="130">
        <f>'FAR1 01 particular and ous'!G721</f>
        <v>28560000</v>
      </c>
      <c r="H34" s="130">
        <f>'FAR1 01 particular and ous'!H721</f>
        <v>0</v>
      </c>
      <c r="I34" s="130">
        <f>'FAR1 01 particular and ous'!I721</f>
        <v>0</v>
      </c>
      <c r="J34" s="130">
        <f>'FAR1 01 particular and ous'!J721</f>
        <v>105331.75</v>
      </c>
      <c r="K34" s="130">
        <f>'FAR1 01 particular and ous'!K721</f>
        <v>28665331.75</v>
      </c>
      <c r="L34" s="130">
        <f>'FAR1 01 particular and ous'!L721</f>
        <v>6608244.6399999997</v>
      </c>
      <c r="M34" s="130">
        <f>'FAR1 01 particular and ous'!M721</f>
        <v>9410194.8900000006</v>
      </c>
      <c r="N34" s="130">
        <f>'FAR1 01 particular and ous'!N721</f>
        <v>7159667.9899999984</v>
      </c>
      <c r="O34" s="130">
        <f>'FAR1 01 particular and ous'!O721</f>
        <v>0</v>
      </c>
      <c r="P34" s="130">
        <f>'FAR1 01 particular and ous'!P721</f>
        <v>23178107.520000003</v>
      </c>
      <c r="Q34" s="130">
        <f>'FAR1 01 particular and ous'!Q721</f>
        <v>6591443.7199999997</v>
      </c>
      <c r="R34" s="130">
        <f>'FAR1 01 particular and ous'!R721</f>
        <v>8826224.7100000009</v>
      </c>
      <c r="S34" s="130">
        <f>'FAR1 01 particular and ous'!S721</f>
        <v>6872223.4799999986</v>
      </c>
      <c r="T34" s="130">
        <f>'FAR1 01 particular and ous'!T721</f>
        <v>0</v>
      </c>
      <c r="U34" s="130">
        <f>'FAR1 01 particular and ous'!U721</f>
        <v>22289891.91</v>
      </c>
      <c r="V34" s="130">
        <f>'FAR1 01 particular and ous'!V721</f>
        <v>0</v>
      </c>
      <c r="W34" s="130">
        <f>'FAR1 01 particular and ous'!W721</f>
        <v>5487224.2300000004</v>
      </c>
      <c r="X34" s="130">
        <f>'FAR1 01 particular and ous'!X721</f>
        <v>791046.11999999988</v>
      </c>
      <c r="Y34" s="130">
        <f>'FAR1 01 particular and ous'!Y721</f>
        <v>97169.489999999423</v>
      </c>
    </row>
    <row r="35" spans="1:25" s="108" customFormat="1" ht="35.1" customHeight="1" x14ac:dyDescent="0.25">
      <c r="A35" s="108" t="s">
        <v>73</v>
      </c>
      <c r="B35" s="126" t="s">
        <v>40</v>
      </c>
      <c r="C35" s="116"/>
      <c r="D35" s="130">
        <f>'FAR1 01 particular and ous'!D722</f>
        <v>18580000</v>
      </c>
      <c r="E35" s="130">
        <f>'FAR1 01 particular and ous'!E722</f>
        <v>6441940</v>
      </c>
      <c r="F35" s="130">
        <f>'FAR1 01 particular and ous'!F722</f>
        <v>25021940</v>
      </c>
      <c r="G35" s="130">
        <f>'FAR1 01 particular and ous'!G722</f>
        <v>18580000</v>
      </c>
      <c r="H35" s="130">
        <f>'FAR1 01 particular and ous'!H722</f>
        <v>0</v>
      </c>
      <c r="I35" s="130">
        <f>'FAR1 01 particular and ous'!I722</f>
        <v>0</v>
      </c>
      <c r="J35" s="130">
        <f>'FAR1 01 particular and ous'!J722</f>
        <v>6441940</v>
      </c>
      <c r="K35" s="130">
        <f>'FAR1 01 particular and ous'!K722</f>
        <v>25021940</v>
      </c>
      <c r="L35" s="130">
        <f>'FAR1 01 particular and ous'!L722</f>
        <v>4263232.49</v>
      </c>
      <c r="M35" s="130">
        <f>'FAR1 01 particular and ous'!M722</f>
        <v>7136221.6899999995</v>
      </c>
      <c r="N35" s="130">
        <f>'FAR1 01 particular and ous'!N722</f>
        <v>5708895.2999999998</v>
      </c>
      <c r="O35" s="130">
        <f>'FAR1 01 particular and ous'!O722</f>
        <v>0</v>
      </c>
      <c r="P35" s="130">
        <f>'FAR1 01 particular and ous'!P722</f>
        <v>17108349.48</v>
      </c>
      <c r="Q35" s="130">
        <f>'FAR1 01 particular and ous'!Q722</f>
        <v>4259312.49</v>
      </c>
      <c r="R35" s="130">
        <f>'FAR1 01 particular and ous'!R722</f>
        <v>6481886.5299999993</v>
      </c>
      <c r="S35" s="130">
        <f>'FAR1 01 particular and ous'!S722</f>
        <v>5665800.1599999992</v>
      </c>
      <c r="T35" s="130">
        <f>'FAR1 01 particular and ous'!T722</f>
        <v>0</v>
      </c>
      <c r="U35" s="130">
        <f>'FAR1 01 particular and ous'!U722</f>
        <v>16406999.18</v>
      </c>
      <c r="V35" s="130">
        <f>'FAR1 01 particular and ous'!V722</f>
        <v>0</v>
      </c>
      <c r="W35" s="130">
        <f>'FAR1 01 particular and ous'!W722</f>
        <v>7913590.5200000005</v>
      </c>
      <c r="X35" s="130">
        <f>'FAR1 01 particular and ous'!X722</f>
        <v>402550.29999999993</v>
      </c>
      <c r="Y35" s="130">
        <f>'FAR1 01 particular and ous'!Y722</f>
        <v>298800.0000000007</v>
      </c>
    </row>
    <row r="36" spans="1:25" s="108" customFormat="1" ht="35.1" customHeight="1" x14ac:dyDescent="0.25">
      <c r="A36" s="108" t="s">
        <v>74</v>
      </c>
      <c r="B36" s="126" t="s">
        <v>42</v>
      </c>
      <c r="C36" s="116"/>
      <c r="D36" s="130">
        <f>'FAR1 01 particular and ous'!D723</f>
        <v>23604000</v>
      </c>
      <c r="E36" s="130">
        <f>'FAR1 01 particular and ous'!E723</f>
        <v>0</v>
      </c>
      <c r="F36" s="130">
        <f>'FAR1 01 particular and ous'!F723</f>
        <v>23604000</v>
      </c>
      <c r="G36" s="130">
        <f>'FAR1 01 particular and ous'!G723</f>
        <v>23604000</v>
      </c>
      <c r="H36" s="130">
        <f>'FAR1 01 particular and ous'!H723</f>
        <v>0</v>
      </c>
      <c r="I36" s="130">
        <f>'FAR1 01 particular and ous'!I723</f>
        <v>0</v>
      </c>
      <c r="J36" s="130">
        <f>'FAR1 01 particular and ous'!J723</f>
        <v>0</v>
      </c>
      <c r="K36" s="130">
        <f>'FAR1 01 particular and ous'!K723</f>
        <v>23604000</v>
      </c>
      <c r="L36" s="130">
        <f>'FAR1 01 particular and ous'!L723</f>
        <v>0</v>
      </c>
      <c r="M36" s="130">
        <f>'FAR1 01 particular and ous'!M723</f>
        <v>22312925.52</v>
      </c>
      <c r="N36" s="130">
        <f>'FAR1 01 particular and ous'!N723</f>
        <v>0</v>
      </c>
      <c r="O36" s="130">
        <f>'FAR1 01 particular and ous'!O723</f>
        <v>0</v>
      </c>
      <c r="P36" s="130">
        <f>'FAR1 01 particular and ous'!P723</f>
        <v>22312925.52</v>
      </c>
      <c r="Q36" s="130">
        <f>'FAR1 01 particular and ous'!Q723</f>
        <v>0</v>
      </c>
      <c r="R36" s="130">
        <f>'FAR1 01 particular and ous'!R723</f>
        <v>1412254.35</v>
      </c>
      <c r="S36" s="130">
        <f>'FAR1 01 particular and ous'!S723</f>
        <v>10130616.799999999</v>
      </c>
      <c r="T36" s="130">
        <f>'FAR1 01 particular and ous'!T723</f>
        <v>0</v>
      </c>
      <c r="U36" s="130">
        <f>'FAR1 01 particular and ous'!U723</f>
        <v>11542871.149999999</v>
      </c>
      <c r="V36" s="130">
        <f>'FAR1 01 particular and ous'!V723</f>
        <v>0</v>
      </c>
      <c r="W36" s="130">
        <f>'FAR1 01 particular and ous'!W723</f>
        <v>1291074.4800000004</v>
      </c>
      <c r="X36" s="130">
        <f>'FAR1 01 particular and ous'!X723</f>
        <v>0</v>
      </c>
      <c r="Y36" s="130">
        <f>'FAR1 01 particular and ous'!Y723</f>
        <v>10770054.370000001</v>
      </c>
    </row>
    <row r="37" spans="1:25" s="108" customFormat="1" ht="35.1" customHeight="1" x14ac:dyDescent="0.25">
      <c r="A37" s="108" t="s">
        <v>75</v>
      </c>
      <c r="B37" s="126" t="s">
        <v>76</v>
      </c>
      <c r="C37" s="110">
        <v>100030000000</v>
      </c>
      <c r="D37" s="130">
        <f>'FAR1 01 particular and ous'!D724</f>
        <v>47615000</v>
      </c>
      <c r="E37" s="130">
        <f>'FAR1 01 particular and ous'!E724</f>
        <v>3448414</v>
      </c>
      <c r="F37" s="130">
        <f>'FAR1 01 particular and ous'!F724</f>
        <v>51063414</v>
      </c>
      <c r="G37" s="130">
        <f>'FAR1 01 particular and ous'!G724</f>
        <v>47615000</v>
      </c>
      <c r="H37" s="130">
        <f>'FAR1 01 particular and ous'!H724</f>
        <v>0</v>
      </c>
      <c r="I37" s="130">
        <f>'FAR1 01 particular and ous'!I724</f>
        <v>-1770976</v>
      </c>
      <c r="J37" s="130">
        <f>'FAR1 01 particular and ous'!J724</f>
        <v>5219390</v>
      </c>
      <c r="K37" s="130">
        <f>'FAR1 01 particular and ous'!K724</f>
        <v>51063414</v>
      </c>
      <c r="L37" s="130">
        <f>'FAR1 01 particular and ous'!L724</f>
        <v>10012900.740000002</v>
      </c>
      <c r="M37" s="130">
        <f>'FAR1 01 particular and ous'!M724</f>
        <v>13658968.33</v>
      </c>
      <c r="N37" s="130">
        <f>'FAR1 01 particular and ous'!N724</f>
        <v>15532788.599999998</v>
      </c>
      <c r="O37" s="130">
        <f>'FAR1 01 particular and ous'!O724</f>
        <v>0</v>
      </c>
      <c r="P37" s="130">
        <f>'FAR1 01 particular and ous'!P724</f>
        <v>39204657.670000002</v>
      </c>
      <c r="Q37" s="130">
        <f>'FAR1 01 particular and ous'!Q724</f>
        <v>8661442.2300000004</v>
      </c>
      <c r="R37" s="130">
        <f>'FAR1 01 particular and ous'!R724</f>
        <v>13618767.129999999</v>
      </c>
      <c r="S37" s="130">
        <f>'FAR1 01 particular and ous'!S724</f>
        <v>12782914.16</v>
      </c>
      <c r="T37" s="130">
        <f>'FAR1 01 particular and ous'!T724</f>
        <v>0</v>
      </c>
      <c r="U37" s="130">
        <f>'FAR1 01 particular and ous'!U724</f>
        <v>35063123.520000003</v>
      </c>
      <c r="V37" s="130">
        <f>'FAR1 01 particular and ous'!V724</f>
        <v>0</v>
      </c>
      <c r="W37" s="130">
        <f>'FAR1 01 particular and ous'!W724</f>
        <v>11858756.329999998</v>
      </c>
      <c r="X37" s="130">
        <f>'FAR1 01 particular and ous'!X724</f>
        <v>0</v>
      </c>
      <c r="Y37" s="130">
        <f>'FAR1 01 particular and ous'!Y724</f>
        <v>4141534.1499999985</v>
      </c>
    </row>
    <row r="38" spans="1:25" s="108" customFormat="1" ht="35.1" customHeight="1" x14ac:dyDescent="0.25">
      <c r="A38" s="108" t="s">
        <v>77</v>
      </c>
      <c r="B38" s="126" t="s">
        <v>78</v>
      </c>
      <c r="C38" s="110">
        <v>100030300004</v>
      </c>
      <c r="D38" s="130">
        <f>'FAR1 01 particular and ous'!D725</f>
        <v>47615000</v>
      </c>
      <c r="E38" s="130">
        <f>'FAR1 01 particular and ous'!E725</f>
        <v>3448414</v>
      </c>
      <c r="F38" s="130">
        <f>'FAR1 01 particular and ous'!F725</f>
        <v>51063414</v>
      </c>
      <c r="G38" s="130">
        <f>'FAR1 01 particular and ous'!G725</f>
        <v>47615000</v>
      </c>
      <c r="H38" s="130">
        <f>'FAR1 01 particular and ous'!H725</f>
        <v>0</v>
      </c>
      <c r="I38" s="130">
        <f>'FAR1 01 particular and ous'!I725</f>
        <v>-1770976</v>
      </c>
      <c r="J38" s="130">
        <f>'FAR1 01 particular and ous'!J725</f>
        <v>5219390</v>
      </c>
      <c r="K38" s="130">
        <f>'FAR1 01 particular and ous'!K725</f>
        <v>51063414</v>
      </c>
      <c r="L38" s="130">
        <f>'FAR1 01 particular and ous'!L725</f>
        <v>10012900.740000002</v>
      </c>
      <c r="M38" s="130">
        <f>'FAR1 01 particular and ous'!M725</f>
        <v>13658968.33</v>
      </c>
      <c r="N38" s="130">
        <f>'FAR1 01 particular and ous'!N725</f>
        <v>15532788.599999998</v>
      </c>
      <c r="O38" s="130">
        <f>'FAR1 01 particular and ous'!O725</f>
        <v>0</v>
      </c>
      <c r="P38" s="130">
        <f>'FAR1 01 particular and ous'!P725</f>
        <v>39204657.670000002</v>
      </c>
      <c r="Q38" s="130">
        <f>'FAR1 01 particular and ous'!Q725</f>
        <v>8661442.2300000004</v>
      </c>
      <c r="R38" s="130">
        <f>'FAR1 01 particular and ous'!R725</f>
        <v>13618767.129999999</v>
      </c>
      <c r="S38" s="130">
        <f>'FAR1 01 particular and ous'!S725</f>
        <v>12782914.16</v>
      </c>
      <c r="T38" s="130">
        <f>'FAR1 01 particular and ous'!T725</f>
        <v>0</v>
      </c>
      <c r="U38" s="130">
        <f>'FAR1 01 particular and ous'!U725</f>
        <v>35063123.520000003</v>
      </c>
      <c r="V38" s="130">
        <f>'FAR1 01 particular and ous'!V725</f>
        <v>0</v>
      </c>
      <c r="W38" s="130">
        <f>'FAR1 01 particular and ous'!W725</f>
        <v>11858756.329999998</v>
      </c>
      <c r="X38" s="130">
        <f>'FAR1 01 particular and ous'!X725</f>
        <v>0</v>
      </c>
      <c r="Y38" s="130">
        <f>'FAR1 01 particular and ous'!Y725</f>
        <v>4141534.1499999985</v>
      </c>
    </row>
    <row r="39" spans="1:25" s="108" customFormat="1" ht="35.1" customHeight="1" x14ac:dyDescent="0.25">
      <c r="A39" s="108" t="s">
        <v>79</v>
      </c>
      <c r="B39" s="126" t="s">
        <v>39</v>
      </c>
      <c r="C39" s="116"/>
      <c r="D39" s="130">
        <f>'FAR1 01 particular and ous'!D726</f>
        <v>27486000</v>
      </c>
      <c r="E39" s="130">
        <f>'FAR1 01 particular and ous'!E726</f>
        <v>-1770976</v>
      </c>
      <c r="F39" s="130">
        <f>'FAR1 01 particular and ous'!F726</f>
        <v>25715024</v>
      </c>
      <c r="G39" s="130">
        <f>'FAR1 01 particular and ous'!G726</f>
        <v>27486000</v>
      </c>
      <c r="H39" s="130">
        <f>'FAR1 01 particular and ous'!H726</f>
        <v>0</v>
      </c>
      <c r="I39" s="130">
        <f>'FAR1 01 particular and ous'!I726</f>
        <v>-1770976</v>
      </c>
      <c r="J39" s="130">
        <f>'FAR1 01 particular and ous'!J726</f>
        <v>0</v>
      </c>
      <c r="K39" s="130">
        <f>'FAR1 01 particular and ous'!K726</f>
        <v>25715024</v>
      </c>
      <c r="L39" s="130">
        <f>'FAR1 01 particular and ous'!L726</f>
        <v>5428485.5899999999</v>
      </c>
      <c r="M39" s="130">
        <f>'FAR1 01 particular and ous'!M726</f>
        <v>7868972.9900000002</v>
      </c>
      <c r="N39" s="130">
        <f>'FAR1 01 particular and ous'!N726</f>
        <v>5799985.0299999993</v>
      </c>
      <c r="O39" s="130">
        <f>'FAR1 01 particular and ous'!O726</f>
        <v>0</v>
      </c>
      <c r="P39" s="130">
        <f>'FAR1 01 particular and ous'!P726</f>
        <v>19097443.609999999</v>
      </c>
      <c r="Q39" s="130">
        <f>'FAR1 01 particular and ous'!Q726</f>
        <v>5389841.4199999999</v>
      </c>
      <c r="R39" s="130">
        <f>'FAR1 01 particular and ous'!R726</f>
        <v>7812590.5300000003</v>
      </c>
      <c r="S39" s="130">
        <f>'FAR1 01 particular and ous'!S726</f>
        <v>5519836.4400000004</v>
      </c>
      <c r="T39" s="130">
        <f>'FAR1 01 particular and ous'!T726</f>
        <v>0</v>
      </c>
      <c r="U39" s="130">
        <f>'FAR1 01 particular and ous'!U726</f>
        <v>18722268.390000001</v>
      </c>
      <c r="V39" s="130">
        <f>'FAR1 01 particular and ous'!V726</f>
        <v>0</v>
      </c>
      <c r="W39" s="130">
        <f>'FAR1 01 particular and ous'!W726</f>
        <v>6617580.3899999997</v>
      </c>
      <c r="X39" s="130">
        <f>'FAR1 01 particular and ous'!X726</f>
        <v>0</v>
      </c>
      <c r="Y39" s="130">
        <f>'FAR1 01 particular and ous'!Y726</f>
        <v>375175.22000000067</v>
      </c>
    </row>
    <row r="40" spans="1:25" s="108" customFormat="1" ht="35.1" customHeight="1" x14ac:dyDescent="0.25">
      <c r="A40" s="108" t="s">
        <v>80</v>
      </c>
      <c r="B40" s="126" t="s">
        <v>40</v>
      </c>
      <c r="C40" s="116"/>
      <c r="D40" s="130">
        <f>'FAR1 01 particular and ous'!D727</f>
        <v>20129000</v>
      </c>
      <c r="E40" s="130">
        <f>'FAR1 01 particular and ous'!E727</f>
        <v>5219390</v>
      </c>
      <c r="F40" s="130">
        <f>'FAR1 01 particular and ous'!F727</f>
        <v>25348390</v>
      </c>
      <c r="G40" s="130">
        <f>'FAR1 01 particular and ous'!G727</f>
        <v>20129000</v>
      </c>
      <c r="H40" s="130">
        <f>'FAR1 01 particular and ous'!H727</f>
        <v>0</v>
      </c>
      <c r="I40" s="130">
        <f>'FAR1 01 particular and ous'!I727</f>
        <v>0</v>
      </c>
      <c r="J40" s="130">
        <f>'FAR1 01 particular and ous'!J727</f>
        <v>5219390</v>
      </c>
      <c r="K40" s="130">
        <f>'FAR1 01 particular and ous'!K727</f>
        <v>25348390</v>
      </c>
      <c r="L40" s="130">
        <f>'FAR1 01 particular and ous'!L727</f>
        <v>4584415.1500000004</v>
      </c>
      <c r="M40" s="130">
        <f>'FAR1 01 particular and ous'!M727</f>
        <v>5789995.3399999999</v>
      </c>
      <c r="N40" s="130">
        <f>'FAR1 01 particular and ous'!N727</f>
        <v>9732803.5700000003</v>
      </c>
      <c r="O40" s="130">
        <f>'FAR1 01 particular and ous'!O727</f>
        <v>0</v>
      </c>
      <c r="P40" s="130">
        <f>'FAR1 01 particular and ous'!P727</f>
        <v>20107214.059999999</v>
      </c>
      <c r="Q40" s="130">
        <f>'FAR1 01 particular and ous'!Q727</f>
        <v>3271600.81</v>
      </c>
      <c r="R40" s="130">
        <f>'FAR1 01 particular and ous'!R727</f>
        <v>5806176.6000000006</v>
      </c>
      <c r="S40" s="130">
        <f>'FAR1 01 particular and ous'!S727</f>
        <v>7263077.7200000007</v>
      </c>
      <c r="T40" s="130">
        <f>'FAR1 01 particular and ous'!T727</f>
        <v>0</v>
      </c>
      <c r="U40" s="130">
        <f>'FAR1 01 particular and ous'!U727</f>
        <v>16340855.130000001</v>
      </c>
      <c r="V40" s="130">
        <f>'FAR1 01 particular and ous'!V727</f>
        <v>0</v>
      </c>
      <c r="W40" s="130">
        <f>'FAR1 01 particular and ous'!W727</f>
        <v>5241175.9400000013</v>
      </c>
      <c r="X40" s="130">
        <f>'FAR1 01 particular and ous'!X727</f>
        <v>0</v>
      </c>
      <c r="Y40" s="130">
        <f>'FAR1 01 particular and ous'!Y727</f>
        <v>3766358.9299999978</v>
      </c>
    </row>
    <row r="41" spans="1:25" s="108" customFormat="1" ht="35.1" customHeight="1" x14ac:dyDescent="0.25">
      <c r="A41" s="108" t="s">
        <v>81</v>
      </c>
      <c r="B41" s="126" t="s">
        <v>82</v>
      </c>
      <c r="C41" s="110">
        <v>100030000000</v>
      </c>
      <c r="D41" s="130">
        <f>'FAR1 01 particular and ous'!D728</f>
        <v>54895000</v>
      </c>
      <c r="E41" s="130">
        <f>'FAR1 01 particular and ous'!E728</f>
        <v>6188742.71</v>
      </c>
      <c r="F41" s="130">
        <f>'FAR1 01 particular and ous'!F728</f>
        <v>61083742.710000001</v>
      </c>
      <c r="G41" s="130">
        <f>'FAR1 01 particular and ous'!G728</f>
        <v>54020000</v>
      </c>
      <c r="H41" s="130">
        <f>'FAR1 01 particular and ous'!H728</f>
        <v>0</v>
      </c>
      <c r="I41" s="130">
        <f>'FAR1 01 particular and ous'!I728</f>
        <v>0</v>
      </c>
      <c r="J41" s="130">
        <f>'FAR1 01 particular and ous'!J728</f>
        <v>6188742.71</v>
      </c>
      <c r="K41" s="130">
        <f>'FAR1 01 particular and ous'!K728</f>
        <v>60208742.710000001</v>
      </c>
      <c r="L41" s="130">
        <f>'FAR1 01 particular and ous'!L728</f>
        <v>10909816.42</v>
      </c>
      <c r="M41" s="130">
        <f>'FAR1 01 particular and ous'!M728</f>
        <v>16114960.010000002</v>
      </c>
      <c r="N41" s="130">
        <f>'FAR1 01 particular and ous'!N728</f>
        <v>12825006.870000001</v>
      </c>
      <c r="O41" s="130">
        <f>'FAR1 01 particular and ous'!O728</f>
        <v>0</v>
      </c>
      <c r="P41" s="130">
        <f>'FAR1 01 particular and ous'!P728</f>
        <v>39849783.299999997</v>
      </c>
      <c r="Q41" s="130">
        <f>'FAR1 01 particular and ous'!Q728</f>
        <v>10492682.67</v>
      </c>
      <c r="R41" s="130">
        <f>'FAR1 01 particular and ous'!R728</f>
        <v>15760684.33</v>
      </c>
      <c r="S41" s="130">
        <f>'FAR1 01 particular and ous'!S728</f>
        <v>12398516.549999999</v>
      </c>
      <c r="T41" s="130">
        <f>'FAR1 01 particular and ous'!T728</f>
        <v>0</v>
      </c>
      <c r="U41" s="130">
        <f>'FAR1 01 particular and ous'!U728</f>
        <v>38651883.549999997</v>
      </c>
      <c r="V41" s="130">
        <f>'FAR1 01 particular and ous'!V728</f>
        <v>875000</v>
      </c>
      <c r="W41" s="130">
        <f>'FAR1 01 particular and ous'!W728</f>
        <v>20358959.41</v>
      </c>
      <c r="X41" s="130">
        <f>'FAR1 01 particular and ous'!X728</f>
        <v>0</v>
      </c>
      <c r="Y41" s="130">
        <f>'FAR1 01 particular and ous'!Y728</f>
        <v>1197899.7500000042</v>
      </c>
    </row>
    <row r="42" spans="1:25" s="108" customFormat="1" ht="35.1" customHeight="1" x14ac:dyDescent="0.25">
      <c r="A42" s="108" t="s">
        <v>83</v>
      </c>
      <c r="B42" s="126" t="s">
        <v>84</v>
      </c>
      <c r="C42" s="110">
        <v>100030300005</v>
      </c>
      <c r="D42" s="130">
        <f>'FAR1 01 particular and ous'!D729</f>
        <v>54895000</v>
      </c>
      <c r="E42" s="130">
        <f>'FAR1 01 particular and ous'!E729</f>
        <v>6188742.71</v>
      </c>
      <c r="F42" s="130">
        <f>'FAR1 01 particular and ous'!F729</f>
        <v>61083742.710000001</v>
      </c>
      <c r="G42" s="130">
        <f>'FAR1 01 particular and ous'!G729</f>
        <v>54020000</v>
      </c>
      <c r="H42" s="130">
        <f>'FAR1 01 particular and ous'!H729</f>
        <v>0</v>
      </c>
      <c r="I42" s="130">
        <f>'FAR1 01 particular and ous'!I729</f>
        <v>0</v>
      </c>
      <c r="J42" s="130">
        <f>'FAR1 01 particular and ous'!J729</f>
        <v>6188742.71</v>
      </c>
      <c r="K42" s="130">
        <f>'FAR1 01 particular and ous'!K729</f>
        <v>60208742.710000001</v>
      </c>
      <c r="L42" s="130">
        <f>'FAR1 01 particular and ous'!L729</f>
        <v>10909816.42</v>
      </c>
      <c r="M42" s="130">
        <f>'FAR1 01 particular and ous'!M729</f>
        <v>16114960.010000002</v>
      </c>
      <c r="N42" s="130">
        <f>'FAR1 01 particular and ous'!N729</f>
        <v>12825006.870000001</v>
      </c>
      <c r="O42" s="130">
        <f>'FAR1 01 particular and ous'!O729</f>
        <v>0</v>
      </c>
      <c r="P42" s="130">
        <f>'FAR1 01 particular and ous'!P729</f>
        <v>39849783.299999997</v>
      </c>
      <c r="Q42" s="130">
        <f>'FAR1 01 particular and ous'!Q729</f>
        <v>10492682.67</v>
      </c>
      <c r="R42" s="130">
        <f>'FAR1 01 particular and ous'!R729</f>
        <v>15760684.33</v>
      </c>
      <c r="S42" s="130">
        <f>'FAR1 01 particular and ous'!S729</f>
        <v>12398516.549999999</v>
      </c>
      <c r="T42" s="130">
        <f>'FAR1 01 particular and ous'!T729</f>
        <v>0</v>
      </c>
      <c r="U42" s="130">
        <f>'FAR1 01 particular and ous'!U729</f>
        <v>38651883.549999997</v>
      </c>
      <c r="V42" s="130">
        <f>'FAR1 01 particular and ous'!V729</f>
        <v>875000</v>
      </c>
      <c r="W42" s="130">
        <f>'FAR1 01 particular and ous'!W729</f>
        <v>20358959.41</v>
      </c>
      <c r="X42" s="130">
        <f>'FAR1 01 particular and ous'!X729</f>
        <v>0</v>
      </c>
      <c r="Y42" s="130">
        <f>'FAR1 01 particular and ous'!Y729</f>
        <v>1197899.7500000042</v>
      </c>
    </row>
    <row r="43" spans="1:25" s="108" customFormat="1" ht="35.1" customHeight="1" x14ac:dyDescent="0.25">
      <c r="A43" s="108" t="s">
        <v>85</v>
      </c>
      <c r="B43" s="126" t="s">
        <v>39</v>
      </c>
      <c r="C43" s="116"/>
      <c r="D43" s="130">
        <f>'FAR1 01 particular and ous'!D730</f>
        <v>34743000</v>
      </c>
      <c r="E43" s="130">
        <f>'FAR1 01 particular and ous'!E730</f>
        <v>301472.71000000002</v>
      </c>
      <c r="F43" s="130">
        <f>'FAR1 01 particular and ous'!F730</f>
        <v>35044472.710000001</v>
      </c>
      <c r="G43" s="130">
        <f>'FAR1 01 particular and ous'!G730</f>
        <v>33868000</v>
      </c>
      <c r="H43" s="130">
        <f>'FAR1 01 particular and ous'!H730</f>
        <v>0</v>
      </c>
      <c r="I43" s="130">
        <f>'FAR1 01 particular and ous'!I730</f>
        <v>0</v>
      </c>
      <c r="J43" s="130">
        <f>'FAR1 01 particular and ous'!J730</f>
        <v>301472.71000000002</v>
      </c>
      <c r="K43" s="130">
        <f>'FAR1 01 particular and ous'!K730</f>
        <v>34169472.710000001</v>
      </c>
      <c r="L43" s="130">
        <f>'FAR1 01 particular and ous'!L730</f>
        <v>6462255.7400000002</v>
      </c>
      <c r="M43" s="130">
        <f>'FAR1 01 particular and ous'!M730</f>
        <v>10304494.000000002</v>
      </c>
      <c r="N43" s="130">
        <f>'FAR1 01 particular and ous'!N730</f>
        <v>7128150.3300000001</v>
      </c>
      <c r="O43" s="130">
        <f>'FAR1 01 particular and ous'!O730</f>
        <v>0</v>
      </c>
      <c r="P43" s="130">
        <f>'FAR1 01 particular and ous'!P730</f>
        <v>23894900.070000004</v>
      </c>
      <c r="Q43" s="130">
        <f>'FAR1 01 particular and ous'!Q730</f>
        <v>6432255.7400000002</v>
      </c>
      <c r="R43" s="130">
        <f>'FAR1 01 particular and ous'!R730</f>
        <v>10334494</v>
      </c>
      <c r="S43" s="130">
        <f>'FAR1 01 particular and ous'!S730</f>
        <v>7098150.3300000001</v>
      </c>
      <c r="T43" s="130">
        <f>'FAR1 01 particular and ous'!T730</f>
        <v>0</v>
      </c>
      <c r="U43" s="130">
        <f>'FAR1 01 particular and ous'!U730</f>
        <v>23864900.070000004</v>
      </c>
      <c r="V43" s="130">
        <f>'FAR1 01 particular and ous'!V730</f>
        <v>875000</v>
      </c>
      <c r="W43" s="130">
        <f>'FAR1 01 particular and ous'!W730</f>
        <v>10274572.640000001</v>
      </c>
      <c r="X43" s="130">
        <f>'FAR1 01 particular and ous'!X730</f>
        <v>0</v>
      </c>
      <c r="Y43" s="130">
        <f>'FAR1 01 particular and ous'!Y730</f>
        <v>30000</v>
      </c>
    </row>
    <row r="44" spans="1:25" s="108" customFormat="1" ht="35.1" customHeight="1" x14ac:dyDescent="0.25">
      <c r="A44" s="108" t="s">
        <v>86</v>
      </c>
      <c r="B44" s="126" t="s">
        <v>40</v>
      </c>
      <c r="C44" s="116"/>
      <c r="D44" s="130">
        <f>'FAR1 01 particular and ous'!D731</f>
        <v>20152000</v>
      </c>
      <c r="E44" s="130">
        <f>'FAR1 01 particular and ous'!E731</f>
        <v>5887270</v>
      </c>
      <c r="F44" s="130">
        <f>'FAR1 01 particular and ous'!F731</f>
        <v>26039270</v>
      </c>
      <c r="G44" s="130">
        <f>'FAR1 01 particular and ous'!G731</f>
        <v>20152000</v>
      </c>
      <c r="H44" s="130">
        <f>'FAR1 01 particular and ous'!H731</f>
        <v>0</v>
      </c>
      <c r="I44" s="130">
        <f>'FAR1 01 particular and ous'!I731</f>
        <v>0</v>
      </c>
      <c r="J44" s="130">
        <f>'FAR1 01 particular and ous'!J731</f>
        <v>5887270</v>
      </c>
      <c r="K44" s="130">
        <f>'FAR1 01 particular and ous'!K731</f>
        <v>26039270</v>
      </c>
      <c r="L44" s="130">
        <f>'FAR1 01 particular and ous'!L731</f>
        <v>4447560.68</v>
      </c>
      <c r="M44" s="130">
        <f>'FAR1 01 particular and ous'!M731</f>
        <v>5810466.0099999998</v>
      </c>
      <c r="N44" s="130">
        <f>'FAR1 01 particular and ous'!N731</f>
        <v>5696856.54</v>
      </c>
      <c r="O44" s="130">
        <f>'FAR1 01 particular and ous'!O731</f>
        <v>0</v>
      </c>
      <c r="P44" s="130">
        <f>'FAR1 01 particular and ous'!P731</f>
        <v>15954883.23</v>
      </c>
      <c r="Q44" s="130">
        <f>'FAR1 01 particular and ous'!Q731</f>
        <v>4060426.93</v>
      </c>
      <c r="R44" s="130">
        <f>'FAR1 01 particular and ous'!R731</f>
        <v>5426190.3300000001</v>
      </c>
      <c r="S44" s="130">
        <f>'FAR1 01 particular and ous'!S731</f>
        <v>5300366.22</v>
      </c>
      <c r="T44" s="130">
        <f>'FAR1 01 particular and ous'!T731</f>
        <v>0</v>
      </c>
      <c r="U44" s="130">
        <f>'FAR1 01 particular and ous'!U731</f>
        <v>14786983.48</v>
      </c>
      <c r="V44" s="130">
        <f>'FAR1 01 particular and ous'!V731</f>
        <v>0</v>
      </c>
      <c r="W44" s="130">
        <f>'FAR1 01 particular and ous'!W731</f>
        <v>10084386.77</v>
      </c>
      <c r="X44" s="130">
        <f>'FAR1 01 particular and ous'!X731</f>
        <v>0</v>
      </c>
      <c r="Y44" s="130">
        <f>'FAR1 01 particular and ous'!Y731</f>
        <v>1167899.7500000009</v>
      </c>
    </row>
    <row r="45" spans="1:25" s="108" customFormat="1" ht="35.1" customHeight="1" x14ac:dyDescent="0.25">
      <c r="A45" s="108" t="s">
        <v>87</v>
      </c>
      <c r="B45" s="126" t="s">
        <v>88</v>
      </c>
      <c r="C45" s="110">
        <v>100030000000</v>
      </c>
      <c r="D45" s="130">
        <f>'FAR1 01 particular and ous'!D732</f>
        <v>49274000</v>
      </c>
      <c r="E45" s="130">
        <f>'FAR1 01 particular and ous'!E732</f>
        <v>3092850</v>
      </c>
      <c r="F45" s="130">
        <f>'FAR1 01 particular and ous'!F732</f>
        <v>52366850</v>
      </c>
      <c r="G45" s="130">
        <f>'FAR1 01 particular and ous'!G732</f>
        <v>49046000</v>
      </c>
      <c r="H45" s="130">
        <f>'FAR1 01 particular and ous'!H732</f>
        <v>0</v>
      </c>
      <c r="I45" s="130">
        <f>'FAR1 01 particular and ous'!I732</f>
        <v>0</v>
      </c>
      <c r="J45" s="130">
        <f>'FAR1 01 particular and ous'!J732</f>
        <v>3092850</v>
      </c>
      <c r="K45" s="130">
        <f>'FAR1 01 particular and ous'!K732</f>
        <v>52138850</v>
      </c>
      <c r="L45" s="130">
        <f>'FAR1 01 particular and ous'!L732</f>
        <v>11022966.02</v>
      </c>
      <c r="M45" s="130">
        <f>'FAR1 01 particular and ous'!M732</f>
        <v>15963087.74</v>
      </c>
      <c r="N45" s="130">
        <f>'FAR1 01 particular and ous'!N732</f>
        <v>12006942.67</v>
      </c>
      <c r="O45" s="130">
        <f>'FAR1 01 particular and ous'!O732</f>
        <v>0</v>
      </c>
      <c r="P45" s="130">
        <f>'FAR1 01 particular and ous'!P732</f>
        <v>38992996.43</v>
      </c>
      <c r="Q45" s="130">
        <f>'FAR1 01 particular and ous'!Q732</f>
        <v>10048556.279999999</v>
      </c>
      <c r="R45" s="130">
        <f>'FAR1 01 particular and ous'!R732</f>
        <v>15613386.859999999</v>
      </c>
      <c r="S45" s="130">
        <f>'FAR1 01 particular and ous'!S732</f>
        <v>12254519.970000001</v>
      </c>
      <c r="T45" s="130">
        <f>'FAR1 01 particular and ous'!T732</f>
        <v>0</v>
      </c>
      <c r="U45" s="130">
        <f>'FAR1 01 particular and ous'!U732</f>
        <v>37916463.109999999</v>
      </c>
      <c r="V45" s="130">
        <f>'FAR1 01 particular and ous'!V732</f>
        <v>228000</v>
      </c>
      <c r="W45" s="130">
        <f>'FAR1 01 particular and ous'!W732</f>
        <v>13145853.57</v>
      </c>
      <c r="X45" s="130">
        <f>'FAR1 01 particular and ous'!X732</f>
        <v>0</v>
      </c>
      <c r="Y45" s="130">
        <f>'FAR1 01 particular and ous'!Y732</f>
        <v>1076533.3200000008</v>
      </c>
    </row>
    <row r="46" spans="1:25" s="108" customFormat="1" ht="35.1" customHeight="1" x14ac:dyDescent="0.25">
      <c r="A46" s="108" t="s">
        <v>89</v>
      </c>
      <c r="B46" s="126" t="s">
        <v>90</v>
      </c>
      <c r="C46" s="110">
        <v>100030300006</v>
      </c>
      <c r="D46" s="130">
        <f>'FAR1 01 particular and ous'!D733</f>
        <v>49274000</v>
      </c>
      <c r="E46" s="130">
        <f>'FAR1 01 particular and ous'!E733</f>
        <v>3092850</v>
      </c>
      <c r="F46" s="130">
        <f>'FAR1 01 particular and ous'!F733</f>
        <v>52366850</v>
      </c>
      <c r="G46" s="130">
        <f>'FAR1 01 particular and ous'!G733</f>
        <v>49046000</v>
      </c>
      <c r="H46" s="130">
        <f>'FAR1 01 particular and ous'!H733</f>
        <v>0</v>
      </c>
      <c r="I46" s="130">
        <f>'FAR1 01 particular and ous'!I733</f>
        <v>0</v>
      </c>
      <c r="J46" s="130">
        <f>'FAR1 01 particular and ous'!J733</f>
        <v>3092850</v>
      </c>
      <c r="K46" s="130">
        <f>'FAR1 01 particular and ous'!K733</f>
        <v>52138850</v>
      </c>
      <c r="L46" s="130">
        <f>'FAR1 01 particular and ous'!L733</f>
        <v>11022966.02</v>
      </c>
      <c r="M46" s="130">
        <f>'FAR1 01 particular and ous'!M733</f>
        <v>15963087.74</v>
      </c>
      <c r="N46" s="130">
        <f>'FAR1 01 particular and ous'!N733</f>
        <v>12006942.67</v>
      </c>
      <c r="O46" s="130">
        <f>'FAR1 01 particular and ous'!O733</f>
        <v>0</v>
      </c>
      <c r="P46" s="130">
        <f>'FAR1 01 particular and ous'!P733</f>
        <v>38992996.43</v>
      </c>
      <c r="Q46" s="130">
        <f>'FAR1 01 particular and ous'!Q733</f>
        <v>10048556.279999999</v>
      </c>
      <c r="R46" s="130">
        <f>'FAR1 01 particular and ous'!R733</f>
        <v>15613386.859999999</v>
      </c>
      <c r="S46" s="130">
        <f>'FAR1 01 particular and ous'!S733</f>
        <v>12254519.970000001</v>
      </c>
      <c r="T46" s="130">
        <f>'FAR1 01 particular and ous'!T733</f>
        <v>0</v>
      </c>
      <c r="U46" s="130">
        <f>'FAR1 01 particular and ous'!U733</f>
        <v>37916463.109999999</v>
      </c>
      <c r="V46" s="130">
        <f>'FAR1 01 particular and ous'!V733</f>
        <v>228000</v>
      </c>
      <c r="W46" s="130">
        <f>'FAR1 01 particular and ous'!W733</f>
        <v>13145853.57</v>
      </c>
      <c r="X46" s="130">
        <f>'FAR1 01 particular and ous'!X733</f>
        <v>0</v>
      </c>
      <c r="Y46" s="130">
        <f>'FAR1 01 particular and ous'!Y733</f>
        <v>1076533.3200000008</v>
      </c>
    </row>
    <row r="47" spans="1:25" s="108" customFormat="1" ht="35.1" customHeight="1" x14ac:dyDescent="0.25">
      <c r="A47" s="108" t="s">
        <v>91</v>
      </c>
      <c r="B47" s="126" t="s">
        <v>39</v>
      </c>
      <c r="C47" s="116"/>
      <c r="D47" s="130">
        <f>'FAR1 01 particular and ous'!D734</f>
        <v>31214000</v>
      </c>
      <c r="E47" s="130">
        <f>'FAR1 01 particular and ous'!E734</f>
        <v>0</v>
      </c>
      <c r="F47" s="130">
        <f>'FAR1 01 particular and ous'!F734</f>
        <v>31214000</v>
      </c>
      <c r="G47" s="130">
        <f>'FAR1 01 particular and ous'!G734</f>
        <v>30986000</v>
      </c>
      <c r="H47" s="130">
        <f>'FAR1 01 particular and ous'!H734</f>
        <v>0</v>
      </c>
      <c r="I47" s="130">
        <f>'FAR1 01 particular and ous'!I734</f>
        <v>0</v>
      </c>
      <c r="J47" s="130">
        <f>'FAR1 01 particular and ous'!J734</f>
        <v>0</v>
      </c>
      <c r="K47" s="130">
        <f>'FAR1 01 particular and ous'!K734</f>
        <v>30986000</v>
      </c>
      <c r="L47" s="130">
        <f>'FAR1 01 particular and ous'!L734</f>
        <v>6510819.2700000005</v>
      </c>
      <c r="M47" s="130">
        <f>'FAR1 01 particular and ous'!M734</f>
        <v>9367777.3900000006</v>
      </c>
      <c r="N47" s="130">
        <f>'FAR1 01 particular and ous'!N734</f>
        <v>6288491.2499999991</v>
      </c>
      <c r="O47" s="130">
        <f>'FAR1 01 particular and ous'!O734</f>
        <v>0</v>
      </c>
      <c r="P47" s="130">
        <f>'FAR1 01 particular and ous'!P734</f>
        <v>22167087.910000004</v>
      </c>
      <c r="Q47" s="130">
        <f>'FAR1 01 particular and ous'!Q734</f>
        <v>6510819.2700000005</v>
      </c>
      <c r="R47" s="130">
        <f>'FAR1 01 particular and ous'!R734</f>
        <v>9365810.7100000009</v>
      </c>
      <c r="S47" s="130">
        <f>'FAR1 01 particular and ous'!S734</f>
        <v>6285457.9299999997</v>
      </c>
      <c r="T47" s="130">
        <f>'FAR1 01 particular and ous'!T734</f>
        <v>0</v>
      </c>
      <c r="U47" s="130">
        <f>'FAR1 01 particular and ous'!U734</f>
        <v>22162087.91</v>
      </c>
      <c r="V47" s="130">
        <f>'FAR1 01 particular and ous'!V734</f>
        <v>228000</v>
      </c>
      <c r="W47" s="130">
        <f>'FAR1 01 particular and ous'!W734</f>
        <v>8818912.089999998</v>
      </c>
      <c r="X47" s="130">
        <f>'FAR1 01 particular and ous'!X734</f>
        <v>0</v>
      </c>
      <c r="Y47" s="130">
        <f>'FAR1 01 particular and ous'!Y734</f>
        <v>5000.0000000018626</v>
      </c>
    </row>
    <row r="48" spans="1:25" s="108" customFormat="1" ht="35.1" customHeight="1" x14ac:dyDescent="0.25">
      <c r="A48" s="108" t="s">
        <v>92</v>
      </c>
      <c r="B48" s="126" t="s">
        <v>40</v>
      </c>
      <c r="C48" s="116"/>
      <c r="D48" s="130">
        <f>'FAR1 01 particular and ous'!D735</f>
        <v>18060000</v>
      </c>
      <c r="E48" s="130">
        <f>'FAR1 01 particular and ous'!E735</f>
        <v>3092850</v>
      </c>
      <c r="F48" s="130">
        <f>'FAR1 01 particular and ous'!F735</f>
        <v>21152850</v>
      </c>
      <c r="G48" s="130">
        <f>'FAR1 01 particular and ous'!G735</f>
        <v>18060000</v>
      </c>
      <c r="H48" s="130">
        <f>'FAR1 01 particular and ous'!H735</f>
        <v>0</v>
      </c>
      <c r="I48" s="130">
        <f>'FAR1 01 particular and ous'!I735</f>
        <v>0</v>
      </c>
      <c r="J48" s="130">
        <f>'FAR1 01 particular and ous'!J735</f>
        <v>3092850</v>
      </c>
      <c r="K48" s="130">
        <f>'FAR1 01 particular and ous'!K735</f>
        <v>21152850</v>
      </c>
      <c r="L48" s="130">
        <f>'FAR1 01 particular and ous'!L735</f>
        <v>4512146.75</v>
      </c>
      <c r="M48" s="130">
        <f>'FAR1 01 particular and ous'!M735</f>
        <v>6595310.3499999996</v>
      </c>
      <c r="N48" s="130">
        <f>'FAR1 01 particular and ous'!N735</f>
        <v>5718451.4199999999</v>
      </c>
      <c r="O48" s="130">
        <f>'FAR1 01 particular and ous'!O735</f>
        <v>0</v>
      </c>
      <c r="P48" s="130">
        <f>'FAR1 01 particular and ous'!P735</f>
        <v>16825908.52</v>
      </c>
      <c r="Q48" s="130">
        <f>'FAR1 01 particular and ous'!Q735</f>
        <v>3537737.01</v>
      </c>
      <c r="R48" s="130">
        <f>'FAR1 01 particular and ous'!R735</f>
        <v>6247576.1500000004</v>
      </c>
      <c r="S48" s="130">
        <f>'FAR1 01 particular and ous'!S735</f>
        <v>5969062.04</v>
      </c>
      <c r="T48" s="130">
        <f>'FAR1 01 particular and ous'!T735</f>
        <v>0</v>
      </c>
      <c r="U48" s="130">
        <f>'FAR1 01 particular and ous'!U735</f>
        <v>15754375.199999999</v>
      </c>
      <c r="V48" s="130">
        <f>'FAR1 01 particular and ous'!V735</f>
        <v>0</v>
      </c>
      <c r="W48" s="130">
        <f>'FAR1 01 particular and ous'!W735</f>
        <v>4326941.4800000014</v>
      </c>
      <c r="X48" s="130">
        <f>'FAR1 01 particular and ous'!X735</f>
        <v>0</v>
      </c>
      <c r="Y48" s="130">
        <f>'FAR1 01 particular and ous'!Y735</f>
        <v>1071533.3199999989</v>
      </c>
    </row>
    <row r="49" spans="1:25" s="108" customFormat="1" ht="35.1" customHeight="1" x14ac:dyDescent="0.25">
      <c r="A49" s="108" t="s">
        <v>93</v>
      </c>
      <c r="B49" s="126" t="s">
        <v>94</v>
      </c>
      <c r="C49" s="110">
        <v>100030000000</v>
      </c>
      <c r="D49" s="130">
        <f>'FAR1 01 particular and ous'!D736</f>
        <v>49001000</v>
      </c>
      <c r="E49" s="130">
        <f>'FAR1 01 particular and ous'!E736</f>
        <v>4018550</v>
      </c>
      <c r="F49" s="130">
        <f>'FAR1 01 particular and ous'!F736</f>
        <v>53019550</v>
      </c>
      <c r="G49" s="130">
        <f>'FAR1 01 particular and ous'!G736</f>
        <v>49001000</v>
      </c>
      <c r="H49" s="130">
        <f>'FAR1 01 particular and ous'!H736</f>
        <v>0</v>
      </c>
      <c r="I49" s="130">
        <f>'FAR1 01 particular and ous'!I736</f>
        <v>0</v>
      </c>
      <c r="J49" s="130">
        <f>'FAR1 01 particular and ous'!J736</f>
        <v>4018550</v>
      </c>
      <c r="K49" s="130">
        <f>'FAR1 01 particular and ous'!K736</f>
        <v>53019550</v>
      </c>
      <c r="L49" s="130">
        <f>'FAR1 01 particular and ous'!L736</f>
        <v>8719339.2800000012</v>
      </c>
      <c r="M49" s="130">
        <f>'FAR1 01 particular and ous'!M736</f>
        <v>11648150.789999999</v>
      </c>
      <c r="N49" s="130">
        <f>'FAR1 01 particular and ous'!N736</f>
        <v>16205412.07</v>
      </c>
      <c r="O49" s="130">
        <f>'FAR1 01 particular and ous'!O736</f>
        <v>0</v>
      </c>
      <c r="P49" s="130">
        <f>'FAR1 01 particular and ous'!P736</f>
        <v>36572902.140000001</v>
      </c>
      <c r="Q49" s="130">
        <f>'FAR1 01 particular and ous'!Q736</f>
        <v>8300515.2899999991</v>
      </c>
      <c r="R49" s="130">
        <f>'FAR1 01 particular and ous'!R736</f>
        <v>11606533.129999999</v>
      </c>
      <c r="S49" s="130">
        <f>'FAR1 01 particular and ous'!S736</f>
        <v>13234555.699999999</v>
      </c>
      <c r="T49" s="130">
        <f>'FAR1 01 particular and ous'!T736</f>
        <v>0</v>
      </c>
      <c r="U49" s="130">
        <f>'FAR1 01 particular and ous'!U736</f>
        <v>33141604.119999997</v>
      </c>
      <c r="V49" s="130">
        <f>'FAR1 01 particular and ous'!V736</f>
        <v>0</v>
      </c>
      <c r="W49" s="130">
        <f>'FAR1 01 particular and ous'!W736</f>
        <v>16446647.859999999</v>
      </c>
      <c r="X49" s="130">
        <f>'FAR1 01 particular and ous'!X736</f>
        <v>0</v>
      </c>
      <c r="Y49" s="130">
        <f>'FAR1 01 particular and ous'!Y736</f>
        <v>3431298.0199999996</v>
      </c>
    </row>
    <row r="50" spans="1:25" s="108" customFormat="1" ht="35.1" customHeight="1" x14ac:dyDescent="0.25">
      <c r="A50" s="108" t="s">
        <v>95</v>
      </c>
      <c r="B50" s="126" t="s">
        <v>96</v>
      </c>
      <c r="C50" s="110">
        <v>100030300007</v>
      </c>
      <c r="D50" s="130">
        <f>'FAR1 01 particular and ous'!D737</f>
        <v>49001000</v>
      </c>
      <c r="E50" s="130">
        <f>'FAR1 01 particular and ous'!E737</f>
        <v>4018550</v>
      </c>
      <c r="F50" s="130">
        <f>'FAR1 01 particular and ous'!F737</f>
        <v>53019550</v>
      </c>
      <c r="G50" s="130">
        <f>'FAR1 01 particular and ous'!G737</f>
        <v>49001000</v>
      </c>
      <c r="H50" s="130">
        <f>'FAR1 01 particular and ous'!H737</f>
        <v>0</v>
      </c>
      <c r="I50" s="130">
        <f>'FAR1 01 particular and ous'!I737</f>
        <v>0</v>
      </c>
      <c r="J50" s="130">
        <f>'FAR1 01 particular and ous'!J737</f>
        <v>4018550</v>
      </c>
      <c r="K50" s="130">
        <f>'FAR1 01 particular and ous'!K737</f>
        <v>53019550</v>
      </c>
      <c r="L50" s="130">
        <f>'FAR1 01 particular and ous'!L737</f>
        <v>8719339.2800000012</v>
      </c>
      <c r="M50" s="130">
        <f>'FAR1 01 particular and ous'!M737</f>
        <v>11648150.789999999</v>
      </c>
      <c r="N50" s="130">
        <f>'FAR1 01 particular and ous'!N737</f>
        <v>16205412.07</v>
      </c>
      <c r="O50" s="130">
        <f>'FAR1 01 particular and ous'!O737</f>
        <v>0</v>
      </c>
      <c r="P50" s="130">
        <f>'FAR1 01 particular and ous'!P737</f>
        <v>36572902.140000001</v>
      </c>
      <c r="Q50" s="130">
        <f>'FAR1 01 particular and ous'!Q737</f>
        <v>8300515.2899999991</v>
      </c>
      <c r="R50" s="130">
        <f>'FAR1 01 particular and ous'!R737</f>
        <v>11606533.129999999</v>
      </c>
      <c r="S50" s="130">
        <f>'FAR1 01 particular and ous'!S737</f>
        <v>13234555.699999999</v>
      </c>
      <c r="T50" s="130">
        <f>'FAR1 01 particular and ous'!T737</f>
        <v>0</v>
      </c>
      <c r="U50" s="130">
        <f>'FAR1 01 particular and ous'!U737</f>
        <v>33141604.119999997</v>
      </c>
      <c r="V50" s="130">
        <f>'FAR1 01 particular and ous'!V737</f>
        <v>0</v>
      </c>
      <c r="W50" s="130">
        <f>'FAR1 01 particular and ous'!W737</f>
        <v>16446647.859999999</v>
      </c>
      <c r="X50" s="130">
        <f>'FAR1 01 particular and ous'!X737</f>
        <v>0</v>
      </c>
      <c r="Y50" s="130">
        <f>'FAR1 01 particular and ous'!Y737</f>
        <v>3431298.0199999996</v>
      </c>
    </row>
    <row r="51" spans="1:25" s="108" customFormat="1" ht="35.1" customHeight="1" x14ac:dyDescent="0.25">
      <c r="A51" s="108" t="s">
        <v>97</v>
      </c>
      <c r="B51" s="126" t="s">
        <v>39</v>
      </c>
      <c r="C51" s="116"/>
      <c r="D51" s="130">
        <f>'FAR1 01 particular and ous'!D738</f>
        <v>25295000</v>
      </c>
      <c r="E51" s="130">
        <f>'FAR1 01 particular and ous'!E738</f>
        <v>0</v>
      </c>
      <c r="F51" s="130">
        <f>'FAR1 01 particular and ous'!F738</f>
        <v>25295000</v>
      </c>
      <c r="G51" s="130">
        <f>'FAR1 01 particular and ous'!G738</f>
        <v>25295000</v>
      </c>
      <c r="H51" s="130">
        <f>'FAR1 01 particular and ous'!H738</f>
        <v>0</v>
      </c>
      <c r="I51" s="130">
        <f>'FAR1 01 particular and ous'!I738</f>
        <v>0</v>
      </c>
      <c r="J51" s="130">
        <f>'FAR1 01 particular and ous'!J738</f>
        <v>0</v>
      </c>
      <c r="K51" s="130">
        <f>'FAR1 01 particular and ous'!K738</f>
        <v>25295000</v>
      </c>
      <c r="L51" s="130">
        <f>'FAR1 01 particular and ous'!L738</f>
        <v>4785639.46</v>
      </c>
      <c r="M51" s="130">
        <f>'FAR1 01 particular and ous'!M738</f>
        <v>7440165.1499999994</v>
      </c>
      <c r="N51" s="130">
        <f>'FAR1 01 particular and ous'!N738</f>
        <v>6959896.4399999995</v>
      </c>
      <c r="O51" s="130">
        <f>'FAR1 01 particular and ous'!O738</f>
        <v>0</v>
      </c>
      <c r="P51" s="130">
        <f>'FAR1 01 particular and ous'!P738</f>
        <v>19185701.050000001</v>
      </c>
      <c r="Q51" s="130">
        <f>'FAR1 01 particular and ous'!Q738</f>
        <v>4437477.09</v>
      </c>
      <c r="R51" s="130">
        <f>'FAR1 01 particular and ous'!R738</f>
        <v>7650204.1999999993</v>
      </c>
      <c r="S51" s="130">
        <f>'FAR1 01 particular and ous'!S738</f>
        <v>5459800.6899999995</v>
      </c>
      <c r="T51" s="130">
        <f>'FAR1 01 particular and ous'!T738</f>
        <v>0</v>
      </c>
      <c r="U51" s="130">
        <f>'FAR1 01 particular and ous'!U738</f>
        <v>17547481.979999997</v>
      </c>
      <c r="V51" s="130">
        <f>'FAR1 01 particular and ous'!V738</f>
        <v>0</v>
      </c>
      <c r="W51" s="130">
        <f>'FAR1 01 particular and ous'!W738</f>
        <v>6109298.9500000002</v>
      </c>
      <c r="X51" s="130">
        <f>'FAR1 01 particular and ous'!X738</f>
        <v>0</v>
      </c>
      <c r="Y51" s="130">
        <f>'FAR1 01 particular and ous'!Y738</f>
        <v>1638219.0700000003</v>
      </c>
    </row>
    <row r="52" spans="1:25" s="108" customFormat="1" ht="35.1" customHeight="1" x14ac:dyDescent="0.25">
      <c r="A52" s="108" t="s">
        <v>98</v>
      </c>
      <c r="B52" s="126" t="s">
        <v>40</v>
      </c>
      <c r="C52" s="116"/>
      <c r="D52" s="130">
        <f>'FAR1 01 particular and ous'!D739</f>
        <v>23706000</v>
      </c>
      <c r="E52" s="130">
        <f>'FAR1 01 particular and ous'!E739</f>
        <v>4018550</v>
      </c>
      <c r="F52" s="130">
        <f>'FAR1 01 particular and ous'!F739</f>
        <v>27724550</v>
      </c>
      <c r="G52" s="130">
        <f>'FAR1 01 particular and ous'!G739</f>
        <v>23706000</v>
      </c>
      <c r="H52" s="130">
        <f>'FAR1 01 particular and ous'!H739</f>
        <v>0</v>
      </c>
      <c r="I52" s="130">
        <f>'FAR1 01 particular and ous'!I739</f>
        <v>0</v>
      </c>
      <c r="J52" s="130">
        <f>'FAR1 01 particular and ous'!J739</f>
        <v>4018550</v>
      </c>
      <c r="K52" s="130">
        <f>'FAR1 01 particular and ous'!K739</f>
        <v>27724550</v>
      </c>
      <c r="L52" s="130">
        <f>'FAR1 01 particular and ous'!L739</f>
        <v>3933699.82</v>
      </c>
      <c r="M52" s="130">
        <f>'FAR1 01 particular and ous'!M739</f>
        <v>4207985.6399999997</v>
      </c>
      <c r="N52" s="130">
        <f>'FAR1 01 particular and ous'!N739</f>
        <v>9245515.629999999</v>
      </c>
      <c r="O52" s="130">
        <f>'FAR1 01 particular and ous'!O739</f>
        <v>0</v>
      </c>
      <c r="P52" s="130">
        <f>'FAR1 01 particular and ous'!P739</f>
        <v>17387201.09</v>
      </c>
      <c r="Q52" s="130">
        <f>'FAR1 01 particular and ous'!Q739</f>
        <v>3863038.2</v>
      </c>
      <c r="R52" s="130">
        <f>'FAR1 01 particular and ous'!R739</f>
        <v>3956328.9299999997</v>
      </c>
      <c r="S52" s="130">
        <f>'FAR1 01 particular and ous'!S739</f>
        <v>7774755.0100000007</v>
      </c>
      <c r="T52" s="130">
        <f>'FAR1 01 particular and ous'!T739</f>
        <v>0</v>
      </c>
      <c r="U52" s="130">
        <f>'FAR1 01 particular and ous'!U739</f>
        <v>15594122.140000001</v>
      </c>
      <c r="V52" s="130">
        <f>'FAR1 01 particular and ous'!V739</f>
        <v>0</v>
      </c>
      <c r="W52" s="130">
        <f>'FAR1 01 particular and ous'!W739</f>
        <v>10337348.91</v>
      </c>
      <c r="X52" s="130">
        <f>'FAR1 01 particular and ous'!X739</f>
        <v>0</v>
      </c>
      <c r="Y52" s="130">
        <f>'FAR1 01 particular and ous'!Y739</f>
        <v>1793078.9499999995</v>
      </c>
    </row>
    <row r="53" spans="1:25" s="108" customFormat="1" ht="35.1" customHeight="1" x14ac:dyDescent="0.25">
      <c r="A53" s="108" t="s">
        <v>99</v>
      </c>
      <c r="B53" s="126" t="s">
        <v>100</v>
      </c>
      <c r="C53" s="110">
        <v>100030000000</v>
      </c>
      <c r="D53" s="130">
        <f>'FAR1 01 particular and ous'!D740</f>
        <v>45332000</v>
      </c>
      <c r="E53" s="130">
        <f>'FAR1 01 particular and ous'!E740</f>
        <v>4113930</v>
      </c>
      <c r="F53" s="130">
        <f>'FAR1 01 particular and ous'!F740</f>
        <v>49445930</v>
      </c>
      <c r="G53" s="130">
        <f>'FAR1 01 particular and ous'!G740</f>
        <v>44801000</v>
      </c>
      <c r="H53" s="130">
        <f>'FAR1 01 particular and ous'!H740</f>
        <v>0</v>
      </c>
      <c r="I53" s="130">
        <f>'FAR1 01 particular and ous'!I740</f>
        <v>0</v>
      </c>
      <c r="J53" s="130">
        <f>'FAR1 01 particular and ous'!J740</f>
        <v>4113930</v>
      </c>
      <c r="K53" s="130">
        <f>'FAR1 01 particular and ous'!K740</f>
        <v>48914930</v>
      </c>
      <c r="L53" s="130">
        <f>'FAR1 01 particular and ous'!L740</f>
        <v>8919623.6400000006</v>
      </c>
      <c r="M53" s="130">
        <f>'FAR1 01 particular and ous'!M740</f>
        <v>13803155.07</v>
      </c>
      <c r="N53" s="130">
        <f>'FAR1 01 particular and ous'!N740</f>
        <v>12231178.68</v>
      </c>
      <c r="O53" s="130">
        <f>'FAR1 01 particular and ous'!O740</f>
        <v>0</v>
      </c>
      <c r="P53" s="130">
        <f>'FAR1 01 particular and ous'!P740</f>
        <v>34953957.390000001</v>
      </c>
      <c r="Q53" s="130">
        <f>'FAR1 01 particular and ous'!Q740</f>
        <v>7357091.3700000001</v>
      </c>
      <c r="R53" s="130">
        <f>'FAR1 01 particular and ous'!R740</f>
        <v>11918594.880000003</v>
      </c>
      <c r="S53" s="130">
        <f>'FAR1 01 particular and ous'!S740</f>
        <v>11135860.33</v>
      </c>
      <c r="T53" s="130">
        <f>'FAR1 01 particular and ous'!T740</f>
        <v>0</v>
      </c>
      <c r="U53" s="130">
        <f>'FAR1 01 particular and ous'!U740</f>
        <v>30411546.579999998</v>
      </c>
      <c r="V53" s="130">
        <f>'FAR1 01 particular and ous'!V740</f>
        <v>531000</v>
      </c>
      <c r="W53" s="130">
        <f>'FAR1 01 particular and ous'!W740</f>
        <v>13960972.610000001</v>
      </c>
      <c r="X53" s="130">
        <f>'FAR1 01 particular and ous'!X740</f>
        <v>0</v>
      </c>
      <c r="Y53" s="130">
        <f>'FAR1 01 particular and ous'!Y740</f>
        <v>4542410.8099999987</v>
      </c>
    </row>
    <row r="54" spans="1:25" s="108" customFormat="1" ht="35.1" customHeight="1" x14ac:dyDescent="0.25">
      <c r="A54" s="108" t="s">
        <v>101</v>
      </c>
      <c r="B54" s="126" t="s">
        <v>102</v>
      </c>
      <c r="C54" s="110">
        <v>100030300008</v>
      </c>
      <c r="D54" s="130">
        <f>'FAR1 01 particular and ous'!D741</f>
        <v>45332000</v>
      </c>
      <c r="E54" s="130">
        <f>'FAR1 01 particular and ous'!E741</f>
        <v>4113930</v>
      </c>
      <c r="F54" s="130">
        <f>'FAR1 01 particular and ous'!F741</f>
        <v>49445930</v>
      </c>
      <c r="G54" s="130">
        <f>'FAR1 01 particular and ous'!G741</f>
        <v>44801000</v>
      </c>
      <c r="H54" s="130">
        <f>'FAR1 01 particular and ous'!H741</f>
        <v>0</v>
      </c>
      <c r="I54" s="130">
        <f>'FAR1 01 particular and ous'!I741</f>
        <v>0</v>
      </c>
      <c r="J54" s="130">
        <f>'FAR1 01 particular and ous'!J741</f>
        <v>4113930</v>
      </c>
      <c r="K54" s="130">
        <f>'FAR1 01 particular and ous'!K741</f>
        <v>48914930</v>
      </c>
      <c r="L54" s="130">
        <f>'FAR1 01 particular and ous'!L741</f>
        <v>8919623.6400000006</v>
      </c>
      <c r="M54" s="130">
        <f>'FAR1 01 particular and ous'!M741</f>
        <v>13803155.07</v>
      </c>
      <c r="N54" s="130">
        <f>'FAR1 01 particular and ous'!N741</f>
        <v>12231178.68</v>
      </c>
      <c r="O54" s="130">
        <f>'FAR1 01 particular and ous'!O741</f>
        <v>0</v>
      </c>
      <c r="P54" s="130">
        <f>'FAR1 01 particular and ous'!P741</f>
        <v>34953957.390000001</v>
      </c>
      <c r="Q54" s="130">
        <f>'FAR1 01 particular and ous'!Q741</f>
        <v>7357091.3700000001</v>
      </c>
      <c r="R54" s="130">
        <f>'FAR1 01 particular and ous'!R741</f>
        <v>11918594.880000003</v>
      </c>
      <c r="S54" s="130">
        <f>'FAR1 01 particular and ous'!S741</f>
        <v>11135860.33</v>
      </c>
      <c r="T54" s="130">
        <f>'FAR1 01 particular and ous'!T741</f>
        <v>0</v>
      </c>
      <c r="U54" s="130">
        <f>'FAR1 01 particular and ous'!U741</f>
        <v>30411546.579999998</v>
      </c>
      <c r="V54" s="130">
        <f>'FAR1 01 particular and ous'!V741</f>
        <v>531000</v>
      </c>
      <c r="W54" s="130">
        <f>'FAR1 01 particular and ous'!W741</f>
        <v>13960972.610000001</v>
      </c>
      <c r="X54" s="130">
        <f>'FAR1 01 particular and ous'!X741</f>
        <v>0</v>
      </c>
      <c r="Y54" s="130">
        <f>'FAR1 01 particular and ous'!Y741</f>
        <v>4542410.8099999987</v>
      </c>
    </row>
    <row r="55" spans="1:25" s="108" customFormat="1" ht="35.1" customHeight="1" x14ac:dyDescent="0.25">
      <c r="A55" s="108" t="s">
        <v>103</v>
      </c>
      <c r="B55" s="126" t="s">
        <v>39</v>
      </c>
      <c r="C55" s="116"/>
      <c r="D55" s="130">
        <f>'FAR1 01 particular and ous'!D742</f>
        <v>28523000</v>
      </c>
      <c r="E55" s="130">
        <f>'FAR1 01 particular and ous'!E742</f>
        <v>80260</v>
      </c>
      <c r="F55" s="130">
        <f>'FAR1 01 particular and ous'!F742</f>
        <v>28603260</v>
      </c>
      <c r="G55" s="130">
        <f>'FAR1 01 particular and ous'!G742</f>
        <v>27992000</v>
      </c>
      <c r="H55" s="130">
        <f>'FAR1 01 particular and ous'!H742</f>
        <v>0</v>
      </c>
      <c r="I55" s="130">
        <f>'FAR1 01 particular and ous'!I742</f>
        <v>0</v>
      </c>
      <c r="J55" s="130">
        <f>'FAR1 01 particular and ous'!J742</f>
        <v>80260</v>
      </c>
      <c r="K55" s="130">
        <f>'FAR1 01 particular and ous'!K742</f>
        <v>28072260</v>
      </c>
      <c r="L55" s="130">
        <f>'FAR1 01 particular and ous'!L742</f>
        <v>5403289.7800000003</v>
      </c>
      <c r="M55" s="130">
        <f>'FAR1 01 particular and ous'!M742</f>
        <v>7546874.75</v>
      </c>
      <c r="N55" s="130">
        <f>'FAR1 01 particular and ous'!N742</f>
        <v>5419607.0199999996</v>
      </c>
      <c r="O55" s="130">
        <f>'FAR1 01 particular and ous'!O742</f>
        <v>0</v>
      </c>
      <c r="P55" s="130">
        <f>'FAR1 01 particular and ous'!P742</f>
        <v>18369771.550000001</v>
      </c>
      <c r="Q55" s="130">
        <f>'FAR1 01 particular and ous'!Q742</f>
        <v>5393289.7800000003</v>
      </c>
      <c r="R55" s="130">
        <f>'FAR1 01 particular and ous'!R742</f>
        <v>7556874.75</v>
      </c>
      <c r="S55" s="130">
        <f>'FAR1 01 particular and ous'!S742</f>
        <v>5385961.0199999996</v>
      </c>
      <c r="T55" s="130">
        <f>'FAR1 01 particular and ous'!T742</f>
        <v>0</v>
      </c>
      <c r="U55" s="130">
        <f>'FAR1 01 particular and ous'!U742</f>
        <v>18336125.550000001</v>
      </c>
      <c r="V55" s="130">
        <f>'FAR1 01 particular and ous'!V742</f>
        <v>531000</v>
      </c>
      <c r="W55" s="130">
        <f>'FAR1 01 particular and ous'!W742</f>
        <v>9702488.4499999993</v>
      </c>
      <c r="X55" s="130">
        <f>'FAR1 01 particular and ous'!X742</f>
        <v>0</v>
      </c>
      <c r="Y55" s="130">
        <f>'FAR1 01 particular and ous'!Y742</f>
        <v>33646</v>
      </c>
    </row>
    <row r="56" spans="1:25" s="108" customFormat="1" ht="35.1" customHeight="1" x14ac:dyDescent="0.25">
      <c r="A56" s="108" t="s">
        <v>104</v>
      </c>
      <c r="B56" s="126" t="s">
        <v>40</v>
      </c>
      <c r="C56" s="116"/>
      <c r="D56" s="130">
        <f>'FAR1 01 particular and ous'!D743</f>
        <v>16809000</v>
      </c>
      <c r="E56" s="130">
        <f>'FAR1 01 particular and ous'!E743</f>
        <v>4033670</v>
      </c>
      <c r="F56" s="130">
        <f>'FAR1 01 particular and ous'!F743</f>
        <v>20842670</v>
      </c>
      <c r="G56" s="130">
        <f>'FAR1 01 particular and ous'!G743</f>
        <v>16809000</v>
      </c>
      <c r="H56" s="130">
        <f>'FAR1 01 particular and ous'!H743</f>
        <v>0</v>
      </c>
      <c r="I56" s="130">
        <f>'FAR1 01 particular and ous'!I743</f>
        <v>0</v>
      </c>
      <c r="J56" s="130">
        <f>'FAR1 01 particular and ous'!J743</f>
        <v>4033670</v>
      </c>
      <c r="K56" s="130">
        <f>'FAR1 01 particular and ous'!K743</f>
        <v>20842670</v>
      </c>
      <c r="L56" s="130">
        <f>'FAR1 01 particular and ous'!L743</f>
        <v>3516333.8600000003</v>
      </c>
      <c r="M56" s="130">
        <f>'FAR1 01 particular and ous'!M743</f>
        <v>6256280.3200000003</v>
      </c>
      <c r="N56" s="130">
        <f>'FAR1 01 particular and ous'!N743</f>
        <v>6811571.6599999992</v>
      </c>
      <c r="O56" s="130">
        <f>'FAR1 01 particular and ous'!O743</f>
        <v>0</v>
      </c>
      <c r="P56" s="130">
        <f>'FAR1 01 particular and ous'!P743</f>
        <v>16584185.84</v>
      </c>
      <c r="Q56" s="130">
        <f>'FAR1 01 particular and ous'!Q743</f>
        <v>1963801.59</v>
      </c>
      <c r="R56" s="130">
        <f>'FAR1 01 particular and ous'!R743</f>
        <v>4361720.1300000008</v>
      </c>
      <c r="S56" s="130">
        <f>'FAR1 01 particular and ous'!S743</f>
        <v>5749899.3100000005</v>
      </c>
      <c r="T56" s="130">
        <f>'FAR1 01 particular and ous'!T743</f>
        <v>0</v>
      </c>
      <c r="U56" s="130">
        <f>'FAR1 01 particular and ous'!U743</f>
        <v>12075421.030000001</v>
      </c>
      <c r="V56" s="130">
        <f>'FAR1 01 particular and ous'!V743</f>
        <v>0</v>
      </c>
      <c r="W56" s="130">
        <f>'FAR1 01 particular and ous'!W743</f>
        <v>4258484.160000002</v>
      </c>
      <c r="X56" s="130">
        <f>'FAR1 01 particular and ous'!X743</f>
        <v>0</v>
      </c>
      <c r="Y56" s="130">
        <f>'FAR1 01 particular and ous'!Y743</f>
        <v>4508764.8099999977</v>
      </c>
    </row>
    <row r="57" spans="1:25" s="108" customFormat="1" ht="35.1" customHeight="1" x14ac:dyDescent="0.25">
      <c r="A57" s="108" t="s">
        <v>105</v>
      </c>
      <c r="B57" s="126" t="s">
        <v>106</v>
      </c>
      <c r="C57" s="110">
        <v>100030000000</v>
      </c>
      <c r="D57" s="130">
        <f>'FAR1 01 particular and ous'!D744</f>
        <v>48887000</v>
      </c>
      <c r="E57" s="130">
        <f>'FAR1 01 particular and ous'!E744</f>
        <v>2403120</v>
      </c>
      <c r="F57" s="130">
        <f>'FAR1 01 particular and ous'!F744</f>
        <v>51290120</v>
      </c>
      <c r="G57" s="130">
        <f>'FAR1 01 particular and ous'!G744</f>
        <v>48887000</v>
      </c>
      <c r="H57" s="130">
        <f>'FAR1 01 particular and ous'!H744</f>
        <v>0</v>
      </c>
      <c r="I57" s="130">
        <f>'FAR1 01 particular and ous'!I744</f>
        <v>0</v>
      </c>
      <c r="J57" s="130">
        <f>'FAR1 01 particular and ous'!J744</f>
        <v>2403120</v>
      </c>
      <c r="K57" s="130">
        <f>'FAR1 01 particular and ous'!K744</f>
        <v>51290120</v>
      </c>
      <c r="L57" s="130">
        <f>'FAR1 01 particular and ous'!L744</f>
        <v>9816768.6400000006</v>
      </c>
      <c r="M57" s="130">
        <f>'FAR1 01 particular and ous'!M744</f>
        <v>14940024.510000002</v>
      </c>
      <c r="N57" s="130">
        <f>'FAR1 01 particular and ous'!N744</f>
        <v>12217888.57</v>
      </c>
      <c r="O57" s="130">
        <f>'FAR1 01 particular and ous'!O744</f>
        <v>0</v>
      </c>
      <c r="P57" s="130">
        <f>'FAR1 01 particular and ous'!P744</f>
        <v>36974681.719999999</v>
      </c>
      <c r="Q57" s="130">
        <f>'FAR1 01 particular and ous'!Q744</f>
        <v>9379864.3200000003</v>
      </c>
      <c r="R57" s="130">
        <f>'FAR1 01 particular and ous'!R744</f>
        <v>14381341.09</v>
      </c>
      <c r="S57" s="130">
        <f>'FAR1 01 particular and ous'!S744</f>
        <v>11664509.23</v>
      </c>
      <c r="T57" s="130">
        <f>'FAR1 01 particular and ous'!T744</f>
        <v>0</v>
      </c>
      <c r="U57" s="130">
        <f>'FAR1 01 particular and ous'!U744</f>
        <v>35425714.640000001</v>
      </c>
      <c r="V57" s="130">
        <f>'FAR1 01 particular and ous'!V744</f>
        <v>0</v>
      </c>
      <c r="W57" s="130">
        <f>'FAR1 01 particular and ous'!W744</f>
        <v>14315438.279999997</v>
      </c>
      <c r="X57" s="130">
        <f>'FAR1 01 particular and ous'!X744</f>
        <v>0</v>
      </c>
      <c r="Y57" s="130">
        <f>'FAR1 01 particular and ous'!Y744</f>
        <v>1548967.0800000043</v>
      </c>
    </row>
    <row r="58" spans="1:25" s="108" customFormat="1" ht="35.1" customHeight="1" x14ac:dyDescent="0.25">
      <c r="A58" s="108" t="s">
        <v>107</v>
      </c>
      <c r="B58" s="126" t="s">
        <v>108</v>
      </c>
      <c r="C58" s="110">
        <v>100030300009</v>
      </c>
      <c r="D58" s="130">
        <f>'FAR1 01 particular and ous'!D745</f>
        <v>48887000</v>
      </c>
      <c r="E58" s="130">
        <f>'FAR1 01 particular and ous'!E745</f>
        <v>2403120</v>
      </c>
      <c r="F58" s="130">
        <f>'FAR1 01 particular and ous'!F745</f>
        <v>51290120</v>
      </c>
      <c r="G58" s="130">
        <f>'FAR1 01 particular and ous'!G745</f>
        <v>48887000</v>
      </c>
      <c r="H58" s="130">
        <f>'FAR1 01 particular and ous'!H745</f>
        <v>0</v>
      </c>
      <c r="I58" s="130">
        <f>'FAR1 01 particular and ous'!I745</f>
        <v>0</v>
      </c>
      <c r="J58" s="130">
        <f>'FAR1 01 particular and ous'!J745</f>
        <v>2403120</v>
      </c>
      <c r="K58" s="130">
        <f>'FAR1 01 particular and ous'!K745</f>
        <v>51290120</v>
      </c>
      <c r="L58" s="130">
        <f>'FAR1 01 particular and ous'!L745</f>
        <v>9816768.6400000006</v>
      </c>
      <c r="M58" s="130">
        <f>'FAR1 01 particular and ous'!M745</f>
        <v>14940024.510000002</v>
      </c>
      <c r="N58" s="130">
        <f>'FAR1 01 particular and ous'!N745</f>
        <v>12217888.57</v>
      </c>
      <c r="O58" s="130">
        <f>'FAR1 01 particular and ous'!O745</f>
        <v>0</v>
      </c>
      <c r="P58" s="130">
        <f>'FAR1 01 particular and ous'!P745</f>
        <v>36974681.719999999</v>
      </c>
      <c r="Q58" s="130">
        <f>'FAR1 01 particular and ous'!Q745</f>
        <v>9379864.3200000003</v>
      </c>
      <c r="R58" s="130">
        <f>'FAR1 01 particular and ous'!R745</f>
        <v>14381341.09</v>
      </c>
      <c r="S58" s="130">
        <f>'FAR1 01 particular and ous'!S745</f>
        <v>11664509.23</v>
      </c>
      <c r="T58" s="130">
        <f>'FAR1 01 particular and ous'!T745</f>
        <v>0</v>
      </c>
      <c r="U58" s="130">
        <f>'FAR1 01 particular and ous'!U745</f>
        <v>35425714.640000001</v>
      </c>
      <c r="V58" s="130">
        <f>'FAR1 01 particular and ous'!V745</f>
        <v>0</v>
      </c>
      <c r="W58" s="130">
        <f>'FAR1 01 particular and ous'!W745</f>
        <v>14315438.279999997</v>
      </c>
      <c r="X58" s="130">
        <f>'FAR1 01 particular and ous'!X745</f>
        <v>0</v>
      </c>
      <c r="Y58" s="130">
        <f>'FAR1 01 particular and ous'!Y745</f>
        <v>1548967.0800000043</v>
      </c>
    </row>
    <row r="59" spans="1:25" s="108" customFormat="1" ht="35.1" customHeight="1" x14ac:dyDescent="0.25">
      <c r="A59" s="108" t="s">
        <v>109</v>
      </c>
      <c r="B59" s="126" t="s">
        <v>39</v>
      </c>
      <c r="C59" s="116"/>
      <c r="D59" s="130">
        <f>'FAR1 01 particular and ous'!D746</f>
        <v>31405000</v>
      </c>
      <c r="E59" s="130">
        <f>'FAR1 01 particular and ous'!E746</f>
        <v>86100</v>
      </c>
      <c r="F59" s="130">
        <f>'FAR1 01 particular and ous'!F746</f>
        <v>31491100</v>
      </c>
      <c r="G59" s="130">
        <f>'FAR1 01 particular and ous'!G746</f>
        <v>31405000</v>
      </c>
      <c r="H59" s="130">
        <f>'FAR1 01 particular and ous'!H746</f>
        <v>0</v>
      </c>
      <c r="I59" s="130">
        <f>'FAR1 01 particular and ous'!I746</f>
        <v>0</v>
      </c>
      <c r="J59" s="130">
        <f>'FAR1 01 particular and ous'!J746</f>
        <v>86100</v>
      </c>
      <c r="K59" s="130">
        <f>'FAR1 01 particular and ous'!K746</f>
        <v>31491100</v>
      </c>
      <c r="L59" s="130">
        <f>'FAR1 01 particular and ous'!L746</f>
        <v>6306926.0600000005</v>
      </c>
      <c r="M59" s="130">
        <f>'FAR1 01 particular and ous'!M746</f>
        <v>8792839.7799999993</v>
      </c>
      <c r="N59" s="130">
        <f>'FAR1 01 particular and ous'!N746</f>
        <v>7313742.169999999</v>
      </c>
      <c r="O59" s="130">
        <f>'FAR1 01 particular and ous'!O746</f>
        <v>0</v>
      </c>
      <c r="P59" s="130">
        <f>'FAR1 01 particular and ous'!P746</f>
        <v>22413508.010000002</v>
      </c>
      <c r="Q59" s="130">
        <f>'FAR1 01 particular and ous'!Q746</f>
        <v>5870021.7400000002</v>
      </c>
      <c r="R59" s="130">
        <f>'FAR1 01 particular and ous'!R746</f>
        <v>8796264.6799999997</v>
      </c>
      <c r="S59" s="130">
        <f>'FAR1 01 particular and ous'!S746</f>
        <v>7257827</v>
      </c>
      <c r="T59" s="130">
        <f>'FAR1 01 particular and ous'!T746</f>
        <v>0</v>
      </c>
      <c r="U59" s="130">
        <f>'FAR1 01 particular and ous'!U746</f>
        <v>21924113.419999998</v>
      </c>
      <c r="V59" s="130">
        <f>'FAR1 01 particular and ous'!V746</f>
        <v>0</v>
      </c>
      <c r="W59" s="130">
        <f>'FAR1 01 particular and ous'!W746</f>
        <v>9077591.9899999984</v>
      </c>
      <c r="X59" s="130">
        <f>'FAR1 01 particular and ous'!X746</f>
        <v>0</v>
      </c>
      <c r="Y59" s="130">
        <f>'FAR1 01 particular and ous'!Y746</f>
        <v>489394.59000000171</v>
      </c>
    </row>
    <row r="60" spans="1:25" s="108" customFormat="1" ht="35.1" customHeight="1" x14ac:dyDescent="0.25">
      <c r="A60" s="108" t="s">
        <v>110</v>
      </c>
      <c r="B60" s="126" t="s">
        <v>40</v>
      </c>
      <c r="C60" s="116"/>
      <c r="D60" s="130">
        <f>'FAR1 01 particular and ous'!D747</f>
        <v>17482000</v>
      </c>
      <c r="E60" s="130">
        <f>'FAR1 01 particular and ous'!E747</f>
        <v>2317020</v>
      </c>
      <c r="F60" s="130">
        <f>'FAR1 01 particular and ous'!F747</f>
        <v>19799020</v>
      </c>
      <c r="G60" s="130">
        <f>'FAR1 01 particular and ous'!G747</f>
        <v>17482000</v>
      </c>
      <c r="H60" s="130">
        <f>'FAR1 01 particular and ous'!H747</f>
        <v>0</v>
      </c>
      <c r="I60" s="130">
        <f>'FAR1 01 particular and ous'!I747</f>
        <v>0</v>
      </c>
      <c r="J60" s="130">
        <f>'FAR1 01 particular and ous'!J747</f>
        <v>2317020</v>
      </c>
      <c r="K60" s="130">
        <f>'FAR1 01 particular and ous'!K747</f>
        <v>19799020</v>
      </c>
      <c r="L60" s="130">
        <f>'FAR1 01 particular and ous'!L747</f>
        <v>3509842.5799999996</v>
      </c>
      <c r="M60" s="130">
        <f>'FAR1 01 particular and ous'!M747</f>
        <v>6147184.7300000004</v>
      </c>
      <c r="N60" s="130">
        <f>'FAR1 01 particular and ous'!N747</f>
        <v>4904146.4000000004</v>
      </c>
      <c r="O60" s="130">
        <f>'FAR1 01 particular and ous'!O747</f>
        <v>0</v>
      </c>
      <c r="P60" s="130">
        <f>'FAR1 01 particular and ous'!P747</f>
        <v>14561173.710000001</v>
      </c>
      <c r="Q60" s="130">
        <f>'FAR1 01 particular and ous'!Q747</f>
        <v>3509842.5799999996</v>
      </c>
      <c r="R60" s="130">
        <f>'FAR1 01 particular and ous'!R747</f>
        <v>5585076.4100000001</v>
      </c>
      <c r="S60" s="130">
        <f>'FAR1 01 particular and ous'!S747</f>
        <v>4406682.2300000004</v>
      </c>
      <c r="T60" s="130">
        <f>'FAR1 01 particular and ous'!T747</f>
        <v>0</v>
      </c>
      <c r="U60" s="130">
        <f>'FAR1 01 particular and ous'!U747</f>
        <v>13501601.220000003</v>
      </c>
      <c r="V60" s="130">
        <f>'FAR1 01 particular and ous'!V747</f>
        <v>0</v>
      </c>
      <c r="W60" s="130">
        <f>'FAR1 01 particular and ous'!W747</f>
        <v>5237846.2899999991</v>
      </c>
      <c r="X60" s="130">
        <f>'FAR1 01 particular and ous'!X747</f>
        <v>0</v>
      </c>
      <c r="Y60" s="130">
        <f>'FAR1 01 particular and ous'!Y747</f>
        <v>1059572.4899999988</v>
      </c>
    </row>
    <row r="61" spans="1:25" s="108" customFormat="1" ht="35.1" customHeight="1" x14ac:dyDescent="0.25">
      <c r="A61" s="108" t="s">
        <v>111</v>
      </c>
      <c r="B61" s="126" t="s">
        <v>112</v>
      </c>
      <c r="C61" s="110">
        <v>100030000000</v>
      </c>
      <c r="D61" s="130">
        <f>'FAR1 01 particular and ous'!D748</f>
        <v>46036000</v>
      </c>
      <c r="E61" s="130">
        <f>'FAR1 01 particular and ous'!E748</f>
        <v>3967530</v>
      </c>
      <c r="F61" s="130">
        <f>'FAR1 01 particular and ous'!F748</f>
        <v>50003530</v>
      </c>
      <c r="G61" s="130">
        <f>'FAR1 01 particular and ous'!G748</f>
        <v>46036000</v>
      </c>
      <c r="H61" s="130">
        <f>'FAR1 01 particular and ous'!H748</f>
        <v>0</v>
      </c>
      <c r="I61" s="130">
        <f>'FAR1 01 particular and ous'!I748</f>
        <v>0</v>
      </c>
      <c r="J61" s="130">
        <f>'FAR1 01 particular and ous'!J748</f>
        <v>3967530</v>
      </c>
      <c r="K61" s="130">
        <f>'FAR1 01 particular and ous'!K748</f>
        <v>50003530</v>
      </c>
      <c r="L61" s="130">
        <f>'FAR1 01 particular and ous'!L748</f>
        <v>10391183.029999999</v>
      </c>
      <c r="M61" s="130">
        <f>'FAR1 01 particular and ous'!M748</f>
        <v>12140505.17</v>
      </c>
      <c r="N61" s="130">
        <f>'FAR1 01 particular and ous'!N748</f>
        <v>12819292.17</v>
      </c>
      <c r="O61" s="130">
        <f>'FAR1 01 particular and ous'!O748</f>
        <v>0</v>
      </c>
      <c r="P61" s="130">
        <f>'FAR1 01 particular and ous'!P748</f>
        <v>35350980.370000005</v>
      </c>
      <c r="Q61" s="130">
        <f>'FAR1 01 particular and ous'!Q748</f>
        <v>10235594.67</v>
      </c>
      <c r="R61" s="130">
        <f>'FAR1 01 particular and ous'!R748</f>
        <v>12296093.529999999</v>
      </c>
      <c r="S61" s="130">
        <f>'FAR1 01 particular and ous'!S748</f>
        <v>10243399.68</v>
      </c>
      <c r="T61" s="130">
        <f>'FAR1 01 particular and ous'!T748</f>
        <v>0</v>
      </c>
      <c r="U61" s="130">
        <f>'FAR1 01 particular and ous'!U748</f>
        <v>32775087.879999999</v>
      </c>
      <c r="V61" s="130">
        <f>'FAR1 01 particular and ous'!V748</f>
        <v>0</v>
      </c>
      <c r="W61" s="130">
        <f>'FAR1 01 particular and ous'!W748</f>
        <v>14652549.629999999</v>
      </c>
      <c r="X61" s="130">
        <f>'FAR1 01 particular and ous'!X748</f>
        <v>0</v>
      </c>
      <c r="Y61" s="130">
        <f>'FAR1 01 particular and ous'!Y748</f>
        <v>2575892.4899999998</v>
      </c>
    </row>
    <row r="62" spans="1:25" s="108" customFormat="1" ht="35.1" customHeight="1" x14ac:dyDescent="0.25">
      <c r="A62" s="108" t="s">
        <v>113</v>
      </c>
      <c r="B62" s="126" t="s">
        <v>114</v>
      </c>
      <c r="C62" s="110">
        <v>100030300010</v>
      </c>
      <c r="D62" s="130">
        <f>'FAR1 01 particular and ous'!D749</f>
        <v>46036000</v>
      </c>
      <c r="E62" s="130">
        <f>'FAR1 01 particular and ous'!E749</f>
        <v>3967530</v>
      </c>
      <c r="F62" s="130">
        <f>'FAR1 01 particular and ous'!F749</f>
        <v>50003530</v>
      </c>
      <c r="G62" s="130">
        <f>'FAR1 01 particular and ous'!G749</f>
        <v>46036000</v>
      </c>
      <c r="H62" s="130">
        <f>'FAR1 01 particular and ous'!H749</f>
        <v>0</v>
      </c>
      <c r="I62" s="130">
        <f>'FAR1 01 particular and ous'!I749</f>
        <v>0</v>
      </c>
      <c r="J62" s="130">
        <f>'FAR1 01 particular and ous'!J749</f>
        <v>3967530</v>
      </c>
      <c r="K62" s="130">
        <f>'FAR1 01 particular and ous'!K749</f>
        <v>50003530</v>
      </c>
      <c r="L62" s="130">
        <f>'FAR1 01 particular and ous'!L749</f>
        <v>10391183.029999999</v>
      </c>
      <c r="M62" s="130">
        <f>'FAR1 01 particular and ous'!M749</f>
        <v>12140505.17</v>
      </c>
      <c r="N62" s="130">
        <f>'FAR1 01 particular and ous'!N749</f>
        <v>12819292.17</v>
      </c>
      <c r="O62" s="130">
        <f>'FAR1 01 particular and ous'!O749</f>
        <v>0</v>
      </c>
      <c r="P62" s="130">
        <f>'FAR1 01 particular and ous'!P749</f>
        <v>35350980.370000005</v>
      </c>
      <c r="Q62" s="130">
        <f>'FAR1 01 particular and ous'!Q749</f>
        <v>10235594.67</v>
      </c>
      <c r="R62" s="130">
        <f>'FAR1 01 particular and ous'!R749</f>
        <v>12296093.529999999</v>
      </c>
      <c r="S62" s="130">
        <f>'FAR1 01 particular and ous'!S749</f>
        <v>10243399.68</v>
      </c>
      <c r="T62" s="130">
        <f>'FAR1 01 particular and ous'!T749</f>
        <v>0</v>
      </c>
      <c r="U62" s="130">
        <f>'FAR1 01 particular and ous'!U749</f>
        <v>32775087.879999999</v>
      </c>
      <c r="V62" s="130">
        <f>'FAR1 01 particular and ous'!V749</f>
        <v>0</v>
      </c>
      <c r="W62" s="130">
        <f>'FAR1 01 particular and ous'!W749</f>
        <v>14652549.629999999</v>
      </c>
      <c r="X62" s="130">
        <f>'FAR1 01 particular and ous'!X749</f>
        <v>0</v>
      </c>
      <c r="Y62" s="130">
        <f>'FAR1 01 particular and ous'!Y749</f>
        <v>2575892.4899999998</v>
      </c>
    </row>
    <row r="63" spans="1:25" s="108" customFormat="1" ht="35.1" customHeight="1" x14ac:dyDescent="0.25">
      <c r="A63" s="108" t="s">
        <v>115</v>
      </c>
      <c r="B63" s="126" t="s">
        <v>39</v>
      </c>
      <c r="C63" s="116"/>
      <c r="D63" s="130">
        <f>'FAR1 01 particular and ous'!D750</f>
        <v>26623000</v>
      </c>
      <c r="E63" s="130">
        <f>'FAR1 01 particular and ous'!E750</f>
        <v>0</v>
      </c>
      <c r="F63" s="130">
        <f>'FAR1 01 particular and ous'!F750</f>
        <v>26623000</v>
      </c>
      <c r="G63" s="130">
        <f>'FAR1 01 particular and ous'!G750</f>
        <v>26623000</v>
      </c>
      <c r="H63" s="130">
        <f>'FAR1 01 particular and ous'!H750</f>
        <v>0</v>
      </c>
      <c r="I63" s="130">
        <f>'FAR1 01 particular and ous'!I750</f>
        <v>0</v>
      </c>
      <c r="J63" s="130">
        <f>'FAR1 01 particular and ous'!J750</f>
        <v>0</v>
      </c>
      <c r="K63" s="130">
        <f>'FAR1 01 particular and ous'!K750</f>
        <v>26623000</v>
      </c>
      <c r="L63" s="130">
        <f>'FAR1 01 particular and ous'!L750</f>
        <v>5809997.4799999995</v>
      </c>
      <c r="M63" s="130">
        <f>'FAR1 01 particular and ous'!M750</f>
        <v>8902889.4299999997</v>
      </c>
      <c r="N63" s="130">
        <f>'FAR1 01 particular and ous'!N750</f>
        <v>6292352.0700000003</v>
      </c>
      <c r="O63" s="130">
        <f>'FAR1 01 particular and ous'!O750</f>
        <v>0</v>
      </c>
      <c r="P63" s="130">
        <f>'FAR1 01 particular and ous'!P750</f>
        <v>21005238.98</v>
      </c>
      <c r="Q63" s="130">
        <f>'FAR1 01 particular and ous'!Q750</f>
        <v>5654409.1200000001</v>
      </c>
      <c r="R63" s="130">
        <f>'FAR1 01 particular and ous'!R750</f>
        <v>9058477.790000001</v>
      </c>
      <c r="S63" s="130">
        <f>'FAR1 01 particular and ous'!S750</f>
        <v>6273378.6500000004</v>
      </c>
      <c r="T63" s="130">
        <f>'FAR1 01 particular and ous'!T750</f>
        <v>0</v>
      </c>
      <c r="U63" s="130">
        <f>'FAR1 01 particular and ous'!U750</f>
        <v>20986265.560000002</v>
      </c>
      <c r="V63" s="130">
        <f>'FAR1 01 particular and ous'!V750</f>
        <v>0</v>
      </c>
      <c r="W63" s="130">
        <f>'FAR1 01 particular and ous'!W750</f>
        <v>5617761.0200000005</v>
      </c>
      <c r="X63" s="130">
        <f>'FAR1 01 particular and ous'!X750</f>
        <v>0</v>
      </c>
      <c r="Y63" s="130">
        <f>'FAR1 01 particular and ous'!Y750</f>
        <v>18973.419999998063</v>
      </c>
    </row>
    <row r="64" spans="1:25" s="108" customFormat="1" ht="35.1" customHeight="1" x14ac:dyDescent="0.25">
      <c r="A64" s="108" t="s">
        <v>116</v>
      </c>
      <c r="B64" s="126" t="s">
        <v>40</v>
      </c>
      <c r="C64" s="116"/>
      <c r="D64" s="130">
        <f>'FAR1 01 particular and ous'!D751</f>
        <v>19413000</v>
      </c>
      <c r="E64" s="130">
        <f>'FAR1 01 particular and ous'!E751</f>
        <v>3967530</v>
      </c>
      <c r="F64" s="130">
        <f>'FAR1 01 particular and ous'!F751</f>
        <v>23380530</v>
      </c>
      <c r="G64" s="130">
        <f>'FAR1 01 particular and ous'!G751</f>
        <v>19413000</v>
      </c>
      <c r="H64" s="130">
        <f>'FAR1 01 particular and ous'!H751</f>
        <v>0</v>
      </c>
      <c r="I64" s="130">
        <f>'FAR1 01 particular and ous'!I751</f>
        <v>0</v>
      </c>
      <c r="J64" s="130">
        <f>'FAR1 01 particular and ous'!J751</f>
        <v>3967530</v>
      </c>
      <c r="K64" s="130">
        <f>'FAR1 01 particular and ous'!K751</f>
        <v>23380530</v>
      </c>
      <c r="L64" s="130">
        <f>'FAR1 01 particular and ous'!L751</f>
        <v>4581185.5500000007</v>
      </c>
      <c r="M64" s="130">
        <f>'FAR1 01 particular and ous'!M751</f>
        <v>3237615.74</v>
      </c>
      <c r="N64" s="130">
        <f>'FAR1 01 particular and ous'!N751</f>
        <v>6526940.0999999996</v>
      </c>
      <c r="O64" s="130">
        <f>'FAR1 01 particular and ous'!O751</f>
        <v>0</v>
      </c>
      <c r="P64" s="130">
        <f>'FAR1 01 particular and ous'!P751</f>
        <v>14345741.390000001</v>
      </c>
      <c r="Q64" s="130">
        <f>'FAR1 01 particular and ous'!Q751</f>
        <v>4581185.5500000007</v>
      </c>
      <c r="R64" s="130">
        <f>'FAR1 01 particular and ous'!R751</f>
        <v>3237615.7399999998</v>
      </c>
      <c r="S64" s="130">
        <f>'FAR1 01 particular and ous'!S751</f>
        <v>3970021.03</v>
      </c>
      <c r="T64" s="130">
        <f>'FAR1 01 particular and ous'!T751</f>
        <v>0</v>
      </c>
      <c r="U64" s="130">
        <f>'FAR1 01 particular and ous'!U751</f>
        <v>11788822.32</v>
      </c>
      <c r="V64" s="130">
        <f>'FAR1 01 particular and ous'!V751</f>
        <v>0</v>
      </c>
      <c r="W64" s="130">
        <f>'FAR1 01 particular and ous'!W751</f>
        <v>9034788.6099999994</v>
      </c>
      <c r="X64" s="130">
        <f>'FAR1 01 particular and ous'!X751</f>
        <v>0</v>
      </c>
      <c r="Y64" s="130">
        <f>'FAR1 01 particular and ous'!Y751</f>
        <v>2556919.0699999998</v>
      </c>
    </row>
    <row r="65" spans="1:25" s="108" customFormat="1" ht="35.1" customHeight="1" x14ac:dyDescent="0.25">
      <c r="A65" s="108" t="s">
        <v>117</v>
      </c>
      <c r="B65" s="126" t="s">
        <v>118</v>
      </c>
      <c r="C65" s="110">
        <v>100030000000</v>
      </c>
      <c r="D65" s="130">
        <f>'FAR1 01 particular and ous'!D752</f>
        <v>48824000</v>
      </c>
      <c r="E65" s="130">
        <f>'FAR1 01 particular and ous'!E752</f>
        <v>6531435.6799999997</v>
      </c>
      <c r="F65" s="130">
        <f>'FAR1 01 particular and ous'!F752</f>
        <v>55355435.68</v>
      </c>
      <c r="G65" s="130">
        <f>'FAR1 01 particular and ous'!G752</f>
        <v>47346000</v>
      </c>
      <c r="H65" s="130">
        <f>'FAR1 01 particular and ous'!H752</f>
        <v>0</v>
      </c>
      <c r="I65" s="130">
        <f>'FAR1 01 particular and ous'!I752</f>
        <v>0</v>
      </c>
      <c r="J65" s="130">
        <f>'FAR1 01 particular and ous'!J752</f>
        <v>6531435.6799999997</v>
      </c>
      <c r="K65" s="130">
        <f>'FAR1 01 particular and ous'!K752</f>
        <v>53877435.68</v>
      </c>
      <c r="L65" s="130">
        <f>'FAR1 01 particular and ous'!L752</f>
        <v>11750457.700000001</v>
      </c>
      <c r="M65" s="130">
        <f>'FAR1 01 particular and ous'!M752</f>
        <v>15840940.570000004</v>
      </c>
      <c r="N65" s="130">
        <f>'FAR1 01 particular and ous'!N752</f>
        <v>12964256.399999999</v>
      </c>
      <c r="O65" s="130">
        <f>'FAR1 01 particular and ous'!O752</f>
        <v>0</v>
      </c>
      <c r="P65" s="130">
        <f>'FAR1 01 particular and ous'!P752</f>
        <v>40555654.670000002</v>
      </c>
      <c r="Q65" s="130">
        <f>'FAR1 01 particular and ous'!Q752</f>
        <v>11096604.310000001</v>
      </c>
      <c r="R65" s="130">
        <f>'FAR1 01 particular and ous'!R752</f>
        <v>14519410.210000001</v>
      </c>
      <c r="S65" s="130">
        <f>'FAR1 01 particular and ous'!S752</f>
        <v>12005886.900000002</v>
      </c>
      <c r="T65" s="130">
        <f>'FAR1 01 particular and ous'!T752</f>
        <v>0</v>
      </c>
      <c r="U65" s="130">
        <f>'FAR1 01 particular and ous'!U752</f>
        <v>37621901.420000002</v>
      </c>
      <c r="V65" s="130">
        <f>'FAR1 01 particular and ous'!V752</f>
        <v>1478000</v>
      </c>
      <c r="W65" s="130">
        <f>'FAR1 01 particular and ous'!W752</f>
        <v>13321781.009999998</v>
      </c>
      <c r="X65" s="130">
        <f>'FAR1 01 particular and ous'!X752</f>
        <v>0</v>
      </c>
      <c r="Y65" s="130">
        <f>'FAR1 01 particular and ous'!Y752</f>
        <v>2933753.2500000009</v>
      </c>
    </row>
    <row r="66" spans="1:25" s="108" customFormat="1" ht="35.1" customHeight="1" x14ac:dyDescent="0.25">
      <c r="A66" s="108" t="s">
        <v>119</v>
      </c>
      <c r="B66" s="126" t="s">
        <v>120</v>
      </c>
      <c r="C66" s="110">
        <v>100030300011</v>
      </c>
      <c r="D66" s="130">
        <f>'FAR1 01 particular and ous'!D753</f>
        <v>48824000</v>
      </c>
      <c r="E66" s="130">
        <f>'FAR1 01 particular and ous'!E753</f>
        <v>6531435.6799999997</v>
      </c>
      <c r="F66" s="130">
        <f>'FAR1 01 particular and ous'!F753</f>
        <v>55355435.68</v>
      </c>
      <c r="G66" s="130">
        <f>'FAR1 01 particular and ous'!G753</f>
        <v>47346000</v>
      </c>
      <c r="H66" s="130">
        <f>'FAR1 01 particular and ous'!H753</f>
        <v>0</v>
      </c>
      <c r="I66" s="130">
        <f>'FAR1 01 particular and ous'!I753</f>
        <v>0</v>
      </c>
      <c r="J66" s="130">
        <f>'FAR1 01 particular and ous'!J753</f>
        <v>6531435.6799999997</v>
      </c>
      <c r="K66" s="130">
        <f>'FAR1 01 particular and ous'!K753</f>
        <v>53877435.68</v>
      </c>
      <c r="L66" s="130">
        <f>'FAR1 01 particular and ous'!L753</f>
        <v>11750457.700000001</v>
      </c>
      <c r="M66" s="130">
        <f>'FAR1 01 particular and ous'!M753</f>
        <v>15840940.570000004</v>
      </c>
      <c r="N66" s="130">
        <f>'FAR1 01 particular and ous'!N753</f>
        <v>12964256.399999999</v>
      </c>
      <c r="O66" s="130">
        <f>'FAR1 01 particular and ous'!O753</f>
        <v>0</v>
      </c>
      <c r="P66" s="130">
        <f>'FAR1 01 particular and ous'!P753</f>
        <v>40555654.670000002</v>
      </c>
      <c r="Q66" s="130">
        <f>'FAR1 01 particular and ous'!Q753</f>
        <v>11096604.310000001</v>
      </c>
      <c r="R66" s="130">
        <f>'FAR1 01 particular and ous'!R753</f>
        <v>14519410.210000001</v>
      </c>
      <c r="S66" s="130">
        <f>'FAR1 01 particular and ous'!S753</f>
        <v>12005886.900000002</v>
      </c>
      <c r="T66" s="130">
        <f>'FAR1 01 particular and ous'!T753</f>
        <v>0</v>
      </c>
      <c r="U66" s="130">
        <f>'FAR1 01 particular and ous'!U753</f>
        <v>37621901.420000002</v>
      </c>
      <c r="V66" s="130">
        <f>'FAR1 01 particular and ous'!V753</f>
        <v>1478000</v>
      </c>
      <c r="W66" s="130">
        <f>'FAR1 01 particular and ous'!W753</f>
        <v>13321781.009999998</v>
      </c>
      <c r="X66" s="130">
        <f>'FAR1 01 particular and ous'!X753</f>
        <v>0</v>
      </c>
      <c r="Y66" s="130">
        <f>'FAR1 01 particular and ous'!Y753</f>
        <v>2933753.2500000009</v>
      </c>
    </row>
    <row r="67" spans="1:25" s="108" customFormat="1" ht="35.1" customHeight="1" x14ac:dyDescent="0.25">
      <c r="A67" s="108" t="s">
        <v>121</v>
      </c>
      <c r="B67" s="126" t="s">
        <v>39</v>
      </c>
      <c r="C67" s="116"/>
      <c r="D67" s="130">
        <f>'FAR1 01 particular and ous'!D754</f>
        <v>29841000</v>
      </c>
      <c r="E67" s="130">
        <f>'FAR1 01 particular and ous'!E754</f>
        <v>179550</v>
      </c>
      <c r="F67" s="130">
        <f>'FAR1 01 particular and ous'!F754</f>
        <v>30020550</v>
      </c>
      <c r="G67" s="130">
        <f>'FAR1 01 particular and ous'!G754</f>
        <v>28363000</v>
      </c>
      <c r="H67" s="130">
        <f>'FAR1 01 particular and ous'!H754</f>
        <v>0</v>
      </c>
      <c r="I67" s="130">
        <f>'FAR1 01 particular and ous'!I754</f>
        <v>0</v>
      </c>
      <c r="J67" s="130">
        <f>'FAR1 01 particular and ous'!J754</f>
        <v>179550</v>
      </c>
      <c r="K67" s="130">
        <f>'FAR1 01 particular and ous'!K754</f>
        <v>28542550</v>
      </c>
      <c r="L67" s="130">
        <f>'FAR1 01 particular and ous'!L754</f>
        <v>5518191.6200000001</v>
      </c>
      <c r="M67" s="130">
        <f>'FAR1 01 particular and ous'!M754</f>
        <v>8258966.6300000008</v>
      </c>
      <c r="N67" s="130">
        <f>'FAR1 01 particular and ous'!N754</f>
        <v>6275532.79</v>
      </c>
      <c r="O67" s="130">
        <f>'FAR1 01 particular and ous'!O754</f>
        <v>0</v>
      </c>
      <c r="P67" s="130">
        <f>'FAR1 01 particular and ous'!P754</f>
        <v>20052691.040000003</v>
      </c>
      <c r="Q67" s="130">
        <f>'FAR1 01 particular and ous'!Q754</f>
        <v>5518191.6200000001</v>
      </c>
      <c r="R67" s="130">
        <f>'FAR1 01 particular and ous'!R754</f>
        <v>8258566.6300000008</v>
      </c>
      <c r="S67" s="130">
        <f>'FAR1 01 particular and ous'!S754</f>
        <v>6170110.2800000003</v>
      </c>
      <c r="T67" s="130">
        <f>'FAR1 01 particular and ous'!T754</f>
        <v>0</v>
      </c>
      <c r="U67" s="130">
        <f>'FAR1 01 particular and ous'!U754</f>
        <v>19946868.530000001</v>
      </c>
      <c r="V67" s="130">
        <f>'FAR1 01 particular and ous'!V754</f>
        <v>1478000</v>
      </c>
      <c r="W67" s="130">
        <f>'FAR1 01 particular and ous'!W754</f>
        <v>8489858.959999999</v>
      </c>
      <c r="X67" s="130">
        <f>'FAR1 01 particular and ous'!X754</f>
        <v>0</v>
      </c>
      <c r="Y67" s="130">
        <f>'FAR1 01 particular and ous'!Y754</f>
        <v>105822.5100000021</v>
      </c>
    </row>
    <row r="68" spans="1:25" s="108" customFormat="1" ht="35.1" customHeight="1" x14ac:dyDescent="0.25">
      <c r="A68" s="108" t="s">
        <v>122</v>
      </c>
      <c r="B68" s="126" t="s">
        <v>40</v>
      </c>
      <c r="C68" s="116"/>
      <c r="D68" s="130">
        <f>'FAR1 01 particular and ous'!D755</f>
        <v>18983000</v>
      </c>
      <c r="E68" s="130">
        <f>'FAR1 01 particular and ous'!E755</f>
        <v>6351885.6799999997</v>
      </c>
      <c r="F68" s="130">
        <f>'FAR1 01 particular and ous'!F755</f>
        <v>25334885.68</v>
      </c>
      <c r="G68" s="130">
        <f>'FAR1 01 particular and ous'!G755</f>
        <v>18983000</v>
      </c>
      <c r="H68" s="130">
        <f>'FAR1 01 particular and ous'!H755</f>
        <v>0</v>
      </c>
      <c r="I68" s="130">
        <f>'FAR1 01 particular and ous'!I755</f>
        <v>0</v>
      </c>
      <c r="J68" s="130">
        <f>'FAR1 01 particular and ous'!J755</f>
        <v>6351885.6799999997</v>
      </c>
      <c r="K68" s="130">
        <f>'FAR1 01 particular and ous'!K755</f>
        <v>25334885.68</v>
      </c>
      <c r="L68" s="130">
        <f>'FAR1 01 particular and ous'!L755</f>
        <v>6232266.0800000001</v>
      </c>
      <c r="M68" s="130">
        <f>'FAR1 01 particular and ous'!M755</f>
        <v>7581973.9400000023</v>
      </c>
      <c r="N68" s="130">
        <f>'FAR1 01 particular and ous'!N755</f>
        <v>6688723.6099999994</v>
      </c>
      <c r="O68" s="130">
        <f>'FAR1 01 particular and ous'!O755</f>
        <v>0</v>
      </c>
      <c r="P68" s="130">
        <f>'FAR1 01 particular and ous'!P755</f>
        <v>20502963.629999999</v>
      </c>
      <c r="Q68" s="130">
        <f>'FAR1 01 particular and ous'!Q755</f>
        <v>5578412.6899999995</v>
      </c>
      <c r="R68" s="130">
        <f>'FAR1 01 particular and ous'!R755</f>
        <v>6260843.5800000001</v>
      </c>
      <c r="S68" s="130">
        <f>'FAR1 01 particular and ous'!S755</f>
        <v>5835776.620000001</v>
      </c>
      <c r="T68" s="130">
        <f>'FAR1 01 particular and ous'!T755</f>
        <v>0</v>
      </c>
      <c r="U68" s="130">
        <f>'FAR1 01 particular and ous'!U755</f>
        <v>17675032.890000001</v>
      </c>
      <c r="V68" s="130">
        <f>'FAR1 01 particular and ous'!V755</f>
        <v>0</v>
      </c>
      <c r="W68" s="130">
        <f>'FAR1 01 particular and ous'!W755</f>
        <v>4831922.05</v>
      </c>
      <c r="X68" s="130">
        <f>'FAR1 01 particular and ous'!X755</f>
        <v>0</v>
      </c>
      <c r="Y68" s="130">
        <f>'FAR1 01 particular and ous'!Y755</f>
        <v>2827930.74</v>
      </c>
    </row>
    <row r="69" spans="1:25" s="108" customFormat="1" ht="35.1" customHeight="1" x14ac:dyDescent="0.25">
      <c r="A69" s="108" t="s">
        <v>123</v>
      </c>
      <c r="B69" s="126" t="s">
        <v>124</v>
      </c>
      <c r="C69" s="110">
        <v>100030000000</v>
      </c>
      <c r="D69" s="130">
        <f>'FAR1 01 particular and ous'!D756</f>
        <v>54773000</v>
      </c>
      <c r="E69" s="130">
        <f>'FAR1 01 particular and ous'!E756</f>
        <v>2140460</v>
      </c>
      <c r="F69" s="130">
        <f>'FAR1 01 particular and ous'!F756</f>
        <v>56913460</v>
      </c>
      <c r="G69" s="130">
        <f>'FAR1 01 particular and ous'!G756</f>
        <v>54630000</v>
      </c>
      <c r="H69" s="130">
        <f>'FAR1 01 particular and ous'!H756</f>
        <v>0</v>
      </c>
      <c r="I69" s="130">
        <f>'FAR1 01 particular and ous'!I756</f>
        <v>0</v>
      </c>
      <c r="J69" s="130">
        <f>'FAR1 01 particular and ous'!J756</f>
        <v>2140460</v>
      </c>
      <c r="K69" s="130">
        <f>'FAR1 01 particular and ous'!K756</f>
        <v>56770460</v>
      </c>
      <c r="L69" s="130">
        <f>'FAR1 01 particular and ous'!L756</f>
        <v>12171245.899999999</v>
      </c>
      <c r="M69" s="130">
        <f>'FAR1 01 particular and ous'!M756</f>
        <v>15946695.419999998</v>
      </c>
      <c r="N69" s="130">
        <f>'FAR1 01 particular and ous'!N756</f>
        <v>12009166.960000001</v>
      </c>
      <c r="O69" s="130">
        <f>'FAR1 01 particular and ous'!O756</f>
        <v>0</v>
      </c>
      <c r="P69" s="130">
        <f>'FAR1 01 particular and ous'!P756</f>
        <v>40127108.280000001</v>
      </c>
      <c r="Q69" s="130">
        <f>'FAR1 01 particular and ous'!Q756</f>
        <v>11503969.91</v>
      </c>
      <c r="R69" s="130">
        <f>'FAR1 01 particular and ous'!R756</f>
        <v>15720893.579999998</v>
      </c>
      <c r="S69" s="130">
        <f>'FAR1 01 particular and ous'!S756</f>
        <v>12899028.18</v>
      </c>
      <c r="T69" s="130">
        <f>'FAR1 01 particular and ous'!T756</f>
        <v>0</v>
      </c>
      <c r="U69" s="130">
        <f>'FAR1 01 particular and ous'!U756</f>
        <v>40123891.670000002</v>
      </c>
      <c r="V69" s="130">
        <f>'FAR1 01 particular and ous'!V756</f>
        <v>143000</v>
      </c>
      <c r="W69" s="130">
        <f>'FAR1 01 particular and ous'!W756</f>
        <v>16643351.720000001</v>
      </c>
      <c r="X69" s="130">
        <f>'FAR1 01 particular and ous'!X756</f>
        <v>0</v>
      </c>
      <c r="Y69" s="130">
        <f>'FAR1 01 particular and ous'!Y756</f>
        <v>3216.6099999995204</v>
      </c>
    </row>
    <row r="70" spans="1:25" s="108" customFormat="1" ht="35.1" customHeight="1" x14ac:dyDescent="0.25">
      <c r="A70" s="108" t="s">
        <v>125</v>
      </c>
      <c r="B70" s="126" t="s">
        <v>126</v>
      </c>
      <c r="C70" s="110">
        <v>100030300012</v>
      </c>
      <c r="D70" s="130">
        <f>'FAR1 01 particular and ous'!D757</f>
        <v>54773000</v>
      </c>
      <c r="E70" s="130">
        <f>'FAR1 01 particular and ous'!E757</f>
        <v>2140460</v>
      </c>
      <c r="F70" s="130">
        <f>'FAR1 01 particular and ous'!F757</f>
        <v>56913460</v>
      </c>
      <c r="G70" s="130">
        <f>'FAR1 01 particular and ous'!G757</f>
        <v>54630000</v>
      </c>
      <c r="H70" s="130">
        <f>'FAR1 01 particular and ous'!H757</f>
        <v>0</v>
      </c>
      <c r="I70" s="130">
        <f>'FAR1 01 particular and ous'!I757</f>
        <v>0</v>
      </c>
      <c r="J70" s="130">
        <f>'FAR1 01 particular and ous'!J757</f>
        <v>2140460</v>
      </c>
      <c r="K70" s="130">
        <f>'FAR1 01 particular and ous'!K757</f>
        <v>56770460</v>
      </c>
      <c r="L70" s="130">
        <f>'FAR1 01 particular and ous'!L757</f>
        <v>12171245.899999999</v>
      </c>
      <c r="M70" s="130">
        <f>'FAR1 01 particular and ous'!M757</f>
        <v>15946695.419999998</v>
      </c>
      <c r="N70" s="130">
        <f>'FAR1 01 particular and ous'!N757</f>
        <v>12009166.960000001</v>
      </c>
      <c r="O70" s="130">
        <f>'FAR1 01 particular and ous'!O757</f>
        <v>0</v>
      </c>
      <c r="P70" s="130">
        <f>'FAR1 01 particular and ous'!P757</f>
        <v>40127108.280000001</v>
      </c>
      <c r="Q70" s="130">
        <f>'FAR1 01 particular and ous'!Q757</f>
        <v>11503969.91</v>
      </c>
      <c r="R70" s="130">
        <f>'FAR1 01 particular and ous'!R757</f>
        <v>15720893.579999998</v>
      </c>
      <c r="S70" s="130">
        <f>'FAR1 01 particular and ous'!S757</f>
        <v>12899028.18</v>
      </c>
      <c r="T70" s="130">
        <f>'FAR1 01 particular and ous'!T757</f>
        <v>0</v>
      </c>
      <c r="U70" s="130">
        <f>'FAR1 01 particular and ous'!U757</f>
        <v>40123891.670000002</v>
      </c>
      <c r="V70" s="130">
        <f>'FAR1 01 particular and ous'!V757</f>
        <v>143000</v>
      </c>
      <c r="W70" s="130">
        <f>'FAR1 01 particular and ous'!W757</f>
        <v>16643351.720000001</v>
      </c>
      <c r="X70" s="130">
        <f>'FAR1 01 particular and ous'!X757</f>
        <v>0</v>
      </c>
      <c r="Y70" s="130">
        <f>'FAR1 01 particular and ous'!Y757</f>
        <v>3216.6099999995204</v>
      </c>
    </row>
    <row r="71" spans="1:25" s="108" customFormat="1" ht="35.1" customHeight="1" x14ac:dyDescent="0.25">
      <c r="A71" s="108" t="s">
        <v>127</v>
      </c>
      <c r="B71" s="126" t="s">
        <v>39</v>
      </c>
      <c r="C71" s="116"/>
      <c r="D71" s="130">
        <f>'FAR1 01 particular and ous'!D758</f>
        <v>33205000</v>
      </c>
      <c r="E71" s="130">
        <f>'FAR1 01 particular and ous'!E758</f>
        <v>187500</v>
      </c>
      <c r="F71" s="130">
        <f>'FAR1 01 particular and ous'!F758</f>
        <v>33392500</v>
      </c>
      <c r="G71" s="130">
        <f>'FAR1 01 particular and ous'!G758</f>
        <v>33062000</v>
      </c>
      <c r="H71" s="130">
        <f>'FAR1 01 particular and ous'!H758</f>
        <v>0</v>
      </c>
      <c r="I71" s="130">
        <f>'FAR1 01 particular and ous'!I758</f>
        <v>0</v>
      </c>
      <c r="J71" s="130">
        <f>'FAR1 01 particular and ous'!J758</f>
        <v>187500</v>
      </c>
      <c r="K71" s="130">
        <f>'FAR1 01 particular and ous'!K758</f>
        <v>33249500</v>
      </c>
      <c r="L71" s="130">
        <f>'FAR1 01 particular and ous'!L758</f>
        <v>6797176.3599999994</v>
      </c>
      <c r="M71" s="130">
        <f>'FAR1 01 particular and ous'!M758</f>
        <v>9085035.0999999996</v>
      </c>
      <c r="N71" s="130">
        <f>'FAR1 01 particular and ous'!N758</f>
        <v>6624099.4500000002</v>
      </c>
      <c r="O71" s="130">
        <f>'FAR1 01 particular and ous'!O758</f>
        <v>0</v>
      </c>
      <c r="P71" s="130">
        <f>'FAR1 01 particular and ous'!P758</f>
        <v>22506310.909999996</v>
      </c>
      <c r="Q71" s="130">
        <f>'FAR1 01 particular and ous'!Q758</f>
        <v>6750900.3700000001</v>
      </c>
      <c r="R71" s="130">
        <f>'FAR1 01 particular and ous'!R758</f>
        <v>9108970.2199999988</v>
      </c>
      <c r="S71" s="130">
        <f>'FAR1 01 particular and ous'!S758</f>
        <v>6643223.7100000009</v>
      </c>
      <c r="T71" s="130">
        <f>'FAR1 01 particular and ous'!T758</f>
        <v>0</v>
      </c>
      <c r="U71" s="130">
        <f>'FAR1 01 particular and ous'!U758</f>
        <v>22503094.299999997</v>
      </c>
      <c r="V71" s="130">
        <f>'FAR1 01 particular and ous'!V758</f>
        <v>143000</v>
      </c>
      <c r="W71" s="130">
        <f>'FAR1 01 particular and ous'!W758</f>
        <v>10743189.090000002</v>
      </c>
      <c r="X71" s="130">
        <f>'FAR1 01 particular and ous'!X758</f>
        <v>0</v>
      </c>
      <c r="Y71" s="130">
        <f>'FAR1 01 particular and ous'!Y758</f>
        <v>3216.609999999404</v>
      </c>
    </row>
    <row r="72" spans="1:25" s="108" customFormat="1" ht="35.1" customHeight="1" x14ac:dyDescent="0.25">
      <c r="A72" s="108" t="s">
        <v>128</v>
      </c>
      <c r="B72" s="126" t="s">
        <v>40</v>
      </c>
      <c r="C72" s="116"/>
      <c r="D72" s="130">
        <f>'FAR1 01 particular and ous'!D759</f>
        <v>21568000</v>
      </c>
      <c r="E72" s="130">
        <f>'FAR1 01 particular and ous'!E759</f>
        <v>1952960</v>
      </c>
      <c r="F72" s="130">
        <f>'FAR1 01 particular and ous'!F759</f>
        <v>23520960</v>
      </c>
      <c r="G72" s="130">
        <f>'FAR1 01 particular and ous'!G759</f>
        <v>21568000</v>
      </c>
      <c r="H72" s="130">
        <f>'FAR1 01 particular and ous'!H759</f>
        <v>0</v>
      </c>
      <c r="I72" s="130">
        <f>'FAR1 01 particular and ous'!I759</f>
        <v>0</v>
      </c>
      <c r="J72" s="130">
        <f>'FAR1 01 particular and ous'!J759</f>
        <v>1952960</v>
      </c>
      <c r="K72" s="130">
        <f>'FAR1 01 particular and ous'!K759</f>
        <v>23520960</v>
      </c>
      <c r="L72" s="130">
        <f>'FAR1 01 particular and ous'!L759</f>
        <v>5374069.540000001</v>
      </c>
      <c r="M72" s="130">
        <f>'FAR1 01 particular and ous'!M759</f>
        <v>6861660.3199999994</v>
      </c>
      <c r="N72" s="130">
        <f>'FAR1 01 particular and ous'!N759</f>
        <v>5385067.5099999998</v>
      </c>
      <c r="O72" s="130">
        <f>'FAR1 01 particular and ous'!O759</f>
        <v>0</v>
      </c>
      <c r="P72" s="130">
        <f>'FAR1 01 particular and ous'!P759</f>
        <v>17620797.370000001</v>
      </c>
      <c r="Q72" s="130">
        <f>'FAR1 01 particular and ous'!Q759</f>
        <v>4753069.54</v>
      </c>
      <c r="R72" s="130">
        <f>'FAR1 01 particular and ous'!R759</f>
        <v>6611923.3599999994</v>
      </c>
      <c r="S72" s="130">
        <f>'FAR1 01 particular and ous'!S759</f>
        <v>6255804.4699999997</v>
      </c>
      <c r="T72" s="130">
        <f>'FAR1 01 particular and ous'!T759</f>
        <v>0</v>
      </c>
      <c r="U72" s="130">
        <f>'FAR1 01 particular and ous'!U759</f>
        <v>17620797.369999997</v>
      </c>
      <c r="V72" s="130">
        <f>'FAR1 01 particular and ous'!V759</f>
        <v>0</v>
      </c>
      <c r="W72" s="130">
        <f>'FAR1 01 particular and ous'!W759</f>
        <v>5900162.629999999</v>
      </c>
      <c r="X72" s="130">
        <f>'FAR1 01 particular and ous'!X759</f>
        <v>0</v>
      </c>
      <c r="Y72" s="130">
        <f>'FAR1 01 particular and ous'!Y759</f>
        <v>1.9790604710578918E-9</v>
      </c>
    </row>
    <row r="73" spans="1:25" s="108" customFormat="1" ht="35.1" customHeight="1" x14ac:dyDescent="0.25">
      <c r="A73" s="108" t="s">
        <v>129</v>
      </c>
      <c r="B73" s="126" t="s">
        <v>130</v>
      </c>
      <c r="C73" s="110">
        <v>100030000000</v>
      </c>
      <c r="D73" s="130">
        <f>'FAR1 01 particular and ous'!D760</f>
        <v>524548000</v>
      </c>
      <c r="E73" s="130">
        <f>'FAR1 01 particular and ous'!E760</f>
        <v>-70046034.140000001</v>
      </c>
      <c r="F73" s="130">
        <f>'FAR1 01 particular and ous'!F760</f>
        <v>454501965.86000001</v>
      </c>
      <c r="G73" s="130">
        <f>'FAR1 01 particular and ous'!G760</f>
        <v>523108000</v>
      </c>
      <c r="H73" s="130">
        <f>'FAR1 01 particular and ous'!H760</f>
        <v>0</v>
      </c>
      <c r="I73" s="130">
        <f>'FAR1 01 particular and ous'!I760</f>
        <v>-70046034.140000001</v>
      </c>
      <c r="J73" s="130">
        <f>'FAR1 01 particular and ous'!J760</f>
        <v>0</v>
      </c>
      <c r="K73" s="130">
        <f>'FAR1 01 particular and ous'!K760</f>
        <v>453061965.86000001</v>
      </c>
      <c r="L73" s="130">
        <f>'FAR1 01 particular and ous'!L760</f>
        <v>65858457.100000009</v>
      </c>
      <c r="M73" s="130">
        <f>'FAR1 01 particular and ous'!M760</f>
        <v>104061637.67</v>
      </c>
      <c r="N73" s="130">
        <f>'FAR1 01 particular and ous'!N760</f>
        <v>130856226.86000001</v>
      </c>
      <c r="O73" s="130">
        <f>'FAR1 01 particular and ous'!O760</f>
        <v>0</v>
      </c>
      <c r="P73" s="130">
        <f>'FAR1 01 particular and ous'!P760</f>
        <v>300776321.63</v>
      </c>
      <c r="Q73" s="130">
        <f>'FAR1 01 particular and ous'!Q760</f>
        <v>45087100.560000002</v>
      </c>
      <c r="R73" s="130">
        <f>'FAR1 01 particular and ous'!R760</f>
        <v>89846982.909999996</v>
      </c>
      <c r="S73" s="130">
        <f>'FAR1 01 particular and ous'!S760</f>
        <v>89038632.399999991</v>
      </c>
      <c r="T73" s="130">
        <f>'FAR1 01 particular and ous'!T760</f>
        <v>0</v>
      </c>
      <c r="U73" s="130">
        <f>'FAR1 01 particular and ous'!U760</f>
        <v>223972715.87</v>
      </c>
      <c r="V73" s="130">
        <f>'FAR1 01 particular and ous'!V760</f>
        <v>1440000</v>
      </c>
      <c r="W73" s="130">
        <f>'FAR1 01 particular and ous'!W760</f>
        <v>152285644.22999999</v>
      </c>
      <c r="X73" s="130">
        <f>'FAR1 01 particular and ous'!X760</f>
        <v>105250</v>
      </c>
      <c r="Y73" s="130">
        <f>'FAR1 01 particular and ous'!Y760</f>
        <v>76698355.760000005</v>
      </c>
    </row>
    <row r="74" spans="1:25" s="108" customFormat="1" ht="35.1" customHeight="1" x14ac:dyDescent="0.25">
      <c r="A74" s="108" t="s">
        <v>131</v>
      </c>
      <c r="B74" s="126" t="s">
        <v>132</v>
      </c>
      <c r="C74" s="110">
        <v>100030100000</v>
      </c>
      <c r="D74" s="130">
        <f>'FAR1 01 particular and ous'!D761</f>
        <v>524548000</v>
      </c>
      <c r="E74" s="130">
        <f>'FAR1 01 particular and ous'!E761</f>
        <v>-70046034.140000001</v>
      </c>
      <c r="F74" s="130">
        <f>'FAR1 01 particular and ous'!F761</f>
        <v>454501965.86000001</v>
      </c>
      <c r="G74" s="130">
        <f>'FAR1 01 particular and ous'!G761</f>
        <v>523108000</v>
      </c>
      <c r="H74" s="130">
        <f>'FAR1 01 particular and ous'!H761</f>
        <v>0</v>
      </c>
      <c r="I74" s="130">
        <f>'FAR1 01 particular and ous'!I761</f>
        <v>-70046034.140000001</v>
      </c>
      <c r="J74" s="130">
        <f>'FAR1 01 particular and ous'!J761</f>
        <v>0</v>
      </c>
      <c r="K74" s="130">
        <f>'FAR1 01 particular and ous'!K761</f>
        <v>453061965.86000001</v>
      </c>
      <c r="L74" s="130">
        <f>'FAR1 01 particular and ous'!L761</f>
        <v>65858457.100000009</v>
      </c>
      <c r="M74" s="130">
        <f>'FAR1 01 particular and ous'!M761</f>
        <v>104061637.67</v>
      </c>
      <c r="N74" s="130">
        <f>'FAR1 01 particular and ous'!N761</f>
        <v>130856226.86000001</v>
      </c>
      <c r="O74" s="130">
        <f>'FAR1 01 particular and ous'!O761</f>
        <v>0</v>
      </c>
      <c r="P74" s="130">
        <f>'FAR1 01 particular and ous'!P761</f>
        <v>300776321.63</v>
      </c>
      <c r="Q74" s="130">
        <f>'FAR1 01 particular and ous'!Q761</f>
        <v>45087100.560000002</v>
      </c>
      <c r="R74" s="130">
        <f>'FAR1 01 particular and ous'!R761</f>
        <v>89846982.909999996</v>
      </c>
      <c r="S74" s="130">
        <f>'FAR1 01 particular and ous'!S761</f>
        <v>89038632.399999991</v>
      </c>
      <c r="T74" s="130">
        <f>'FAR1 01 particular and ous'!T761</f>
        <v>0</v>
      </c>
      <c r="U74" s="130">
        <f>'FAR1 01 particular and ous'!U761</f>
        <v>223972715.87</v>
      </c>
      <c r="V74" s="130">
        <f>'FAR1 01 particular and ous'!V761</f>
        <v>1440000</v>
      </c>
      <c r="W74" s="130">
        <f>'FAR1 01 particular and ous'!W761</f>
        <v>152285644.22999999</v>
      </c>
      <c r="X74" s="130">
        <f>'FAR1 01 particular and ous'!X761</f>
        <v>105250</v>
      </c>
      <c r="Y74" s="130">
        <f>'FAR1 01 particular and ous'!Y761</f>
        <v>76698355.760000005</v>
      </c>
    </row>
    <row r="75" spans="1:25" s="108" customFormat="1" ht="35.1" customHeight="1" x14ac:dyDescent="0.25">
      <c r="A75" s="108" t="s">
        <v>133</v>
      </c>
      <c r="B75" s="126" t="s">
        <v>39</v>
      </c>
      <c r="C75" s="116"/>
      <c r="D75" s="130">
        <f>'FAR1 01 particular and ous'!D762</f>
        <v>162912000</v>
      </c>
      <c r="E75" s="130">
        <f>'FAR1 01 particular and ous'!E762</f>
        <v>-1771114.46</v>
      </c>
      <c r="F75" s="130">
        <f>'FAR1 01 particular and ous'!F762</f>
        <v>161140885.53999999</v>
      </c>
      <c r="G75" s="130">
        <f>'FAR1 01 particular and ous'!G762</f>
        <v>161472000</v>
      </c>
      <c r="H75" s="130">
        <f>'FAR1 01 particular and ous'!H762</f>
        <v>0</v>
      </c>
      <c r="I75" s="130">
        <f>'FAR1 01 particular and ous'!I762</f>
        <v>-1771114.46</v>
      </c>
      <c r="J75" s="130">
        <f>'FAR1 01 particular and ous'!J762</f>
        <v>0</v>
      </c>
      <c r="K75" s="130">
        <f>'FAR1 01 particular and ous'!K762</f>
        <v>159700885.53999999</v>
      </c>
      <c r="L75" s="130">
        <f>'FAR1 01 particular and ous'!L762</f>
        <v>30711533.039999999</v>
      </c>
      <c r="M75" s="130">
        <f>'FAR1 01 particular and ous'!M762</f>
        <v>58646971.689999998</v>
      </c>
      <c r="N75" s="130">
        <f>'FAR1 01 particular and ous'!N762</f>
        <v>34354257.439999998</v>
      </c>
      <c r="O75" s="130">
        <f>'FAR1 01 particular and ous'!O762</f>
        <v>0</v>
      </c>
      <c r="P75" s="130">
        <f>'FAR1 01 particular and ous'!P762</f>
        <v>123712762.17</v>
      </c>
      <c r="Q75" s="130">
        <f>'FAR1 01 particular and ous'!Q762</f>
        <v>28943108.100000001</v>
      </c>
      <c r="R75" s="130">
        <f>'FAR1 01 particular and ous'!R762</f>
        <v>45100578.710000001</v>
      </c>
      <c r="S75" s="130">
        <f>'FAR1 01 particular and ous'!S762</f>
        <v>36999656.739999995</v>
      </c>
      <c r="T75" s="130">
        <f>'FAR1 01 particular and ous'!T762</f>
        <v>0</v>
      </c>
      <c r="U75" s="130">
        <f>'FAR1 01 particular and ous'!U762</f>
        <v>111043343.54999998</v>
      </c>
      <c r="V75" s="130">
        <f>'FAR1 01 particular and ous'!V762</f>
        <v>1440000</v>
      </c>
      <c r="W75" s="130">
        <f>'FAR1 01 particular and ous'!W762</f>
        <v>35988123.369999997</v>
      </c>
      <c r="X75" s="130">
        <f>'FAR1 01 particular and ous'!X762</f>
        <v>0</v>
      </c>
      <c r="Y75" s="130">
        <f>'FAR1 01 particular and ous'!Y762</f>
        <v>12669418.62000001</v>
      </c>
    </row>
    <row r="76" spans="1:25" s="108" customFormat="1" ht="35.1" customHeight="1" x14ac:dyDescent="0.25">
      <c r="A76" s="108" t="s">
        <v>134</v>
      </c>
      <c r="B76" s="126" t="s">
        <v>40</v>
      </c>
      <c r="C76" s="116"/>
      <c r="D76" s="130">
        <f>'FAR1 01 particular and ous'!D763</f>
        <v>319056000</v>
      </c>
      <c r="E76" s="130">
        <f>'FAR1 01 particular and ous'!E763</f>
        <v>-68274919.680000007</v>
      </c>
      <c r="F76" s="130">
        <f>'FAR1 01 particular and ous'!F763</f>
        <v>250781080.31999999</v>
      </c>
      <c r="G76" s="130">
        <f>'FAR1 01 particular and ous'!G763</f>
        <v>319056000</v>
      </c>
      <c r="H76" s="130">
        <f>'FAR1 01 particular and ous'!H763</f>
        <v>0</v>
      </c>
      <c r="I76" s="130">
        <f>'FAR1 01 particular and ous'!I763</f>
        <v>-68274919.680000007</v>
      </c>
      <c r="J76" s="130">
        <f>'FAR1 01 particular and ous'!J763</f>
        <v>0</v>
      </c>
      <c r="K76" s="130">
        <f>'FAR1 01 particular and ous'!K763</f>
        <v>250781080.31999999</v>
      </c>
      <c r="L76" s="130">
        <f>'FAR1 01 particular and ous'!L763</f>
        <v>35146924.060000002</v>
      </c>
      <c r="M76" s="130">
        <f>'FAR1 01 particular and ous'!M763</f>
        <v>43257646.980000004</v>
      </c>
      <c r="N76" s="130">
        <f>'FAR1 01 particular and ous'!N763</f>
        <v>66896193.420000017</v>
      </c>
      <c r="O76" s="130">
        <f>'FAR1 01 particular and ous'!O763</f>
        <v>0</v>
      </c>
      <c r="P76" s="130">
        <f>'FAR1 01 particular and ous'!P763</f>
        <v>145300764.46000004</v>
      </c>
      <c r="Q76" s="130">
        <f>'FAR1 01 particular and ous'!Q763</f>
        <v>16143992.460000001</v>
      </c>
      <c r="R76" s="130">
        <f>'FAR1 01 particular and ous'!R763</f>
        <v>42668380.20000001</v>
      </c>
      <c r="S76" s="130">
        <f>'FAR1 01 particular and ous'!S763</f>
        <v>50289055.659999996</v>
      </c>
      <c r="T76" s="130">
        <f>'FAR1 01 particular and ous'!T763</f>
        <v>0</v>
      </c>
      <c r="U76" s="130">
        <f>'FAR1 01 particular and ous'!U763</f>
        <v>109101428.31999999</v>
      </c>
      <c r="V76" s="130">
        <f>'FAR1 01 particular and ous'!V763</f>
        <v>0</v>
      </c>
      <c r="W76" s="130">
        <f>'FAR1 01 particular and ous'!W763</f>
        <v>105480315.85999997</v>
      </c>
      <c r="X76" s="130">
        <f>'FAR1 01 particular and ous'!X763</f>
        <v>105250</v>
      </c>
      <c r="Y76" s="130">
        <f>'FAR1 01 particular and ous'!Y763</f>
        <v>36094086.140000015</v>
      </c>
    </row>
    <row r="77" spans="1:25" s="108" customFormat="1" ht="35.1" customHeight="1" x14ac:dyDescent="0.25">
      <c r="A77" s="108" t="s">
        <v>135</v>
      </c>
      <c r="B77" s="126" t="s">
        <v>42</v>
      </c>
      <c r="C77" s="116"/>
      <c r="D77" s="130">
        <f>'FAR1 01 particular and ous'!D764</f>
        <v>42580000</v>
      </c>
      <c r="E77" s="130">
        <f>'FAR1 01 particular and ous'!E764</f>
        <v>0</v>
      </c>
      <c r="F77" s="130">
        <f>'FAR1 01 particular and ous'!F764</f>
        <v>42580000</v>
      </c>
      <c r="G77" s="130">
        <f>'FAR1 01 particular and ous'!G764</f>
        <v>42580000</v>
      </c>
      <c r="H77" s="130">
        <f>'FAR1 01 particular and ous'!H764</f>
        <v>0</v>
      </c>
      <c r="I77" s="130">
        <f>'FAR1 01 particular and ous'!I764</f>
        <v>0</v>
      </c>
      <c r="J77" s="130">
        <f>'FAR1 01 particular and ous'!J764</f>
        <v>0</v>
      </c>
      <c r="K77" s="130">
        <f>'FAR1 01 particular and ous'!K764</f>
        <v>42580000</v>
      </c>
      <c r="L77" s="130">
        <f>'FAR1 01 particular and ous'!L764</f>
        <v>0</v>
      </c>
      <c r="M77" s="130">
        <f>'FAR1 01 particular and ous'!M764</f>
        <v>2157019</v>
      </c>
      <c r="N77" s="130">
        <f>'FAR1 01 particular and ous'!N764</f>
        <v>29605776</v>
      </c>
      <c r="O77" s="130">
        <f>'FAR1 01 particular and ous'!O764</f>
        <v>0</v>
      </c>
      <c r="P77" s="130">
        <f>'FAR1 01 particular and ous'!P764</f>
        <v>31762795</v>
      </c>
      <c r="Q77" s="130">
        <f>'FAR1 01 particular and ous'!Q764</f>
        <v>0</v>
      </c>
      <c r="R77" s="130">
        <f>'FAR1 01 particular and ous'!R764</f>
        <v>2078024</v>
      </c>
      <c r="S77" s="130">
        <f>'FAR1 01 particular and ous'!S764</f>
        <v>1749920</v>
      </c>
      <c r="T77" s="130">
        <f>'FAR1 01 particular and ous'!T764</f>
        <v>0</v>
      </c>
      <c r="U77" s="130">
        <f>'FAR1 01 particular and ous'!U764</f>
        <v>3827944</v>
      </c>
      <c r="V77" s="130">
        <f>'FAR1 01 particular and ous'!V764</f>
        <v>0</v>
      </c>
      <c r="W77" s="130">
        <f>'FAR1 01 particular and ous'!W764</f>
        <v>10817205</v>
      </c>
      <c r="X77" s="130">
        <f>'FAR1 01 particular and ous'!X764</f>
        <v>0</v>
      </c>
      <c r="Y77" s="130">
        <f>'FAR1 01 particular and ous'!Y764</f>
        <v>27934851</v>
      </c>
    </row>
    <row r="78" spans="1:25" s="108" customFormat="1" ht="35.1" customHeight="1" x14ac:dyDescent="0.25">
      <c r="A78" s="108" t="s">
        <v>136</v>
      </c>
      <c r="B78" s="126" t="s">
        <v>137</v>
      </c>
      <c r="C78" s="110">
        <v>100030000000</v>
      </c>
      <c r="D78" s="130">
        <f>'FAR1 01 particular and ous'!D765</f>
        <v>53951000</v>
      </c>
      <c r="E78" s="130">
        <f>'FAR1 01 particular and ous'!E765</f>
        <v>8079654</v>
      </c>
      <c r="F78" s="130">
        <f>'FAR1 01 particular and ous'!F765</f>
        <v>62030654</v>
      </c>
      <c r="G78" s="130">
        <f>'FAR1 01 particular and ous'!G765</f>
        <v>53825000</v>
      </c>
      <c r="H78" s="130">
        <f>'FAR1 01 particular and ous'!H765</f>
        <v>0</v>
      </c>
      <c r="I78" s="130">
        <f>'FAR1 01 particular and ous'!I765</f>
        <v>0</v>
      </c>
      <c r="J78" s="130">
        <f>'FAR1 01 particular and ous'!J765</f>
        <v>8079654</v>
      </c>
      <c r="K78" s="130">
        <f>'FAR1 01 particular and ous'!K765</f>
        <v>61904654</v>
      </c>
      <c r="L78" s="130">
        <f>'FAR1 01 particular and ous'!L765</f>
        <v>11045889.18</v>
      </c>
      <c r="M78" s="130">
        <f>'FAR1 01 particular and ous'!M765</f>
        <v>17515145.32</v>
      </c>
      <c r="N78" s="130">
        <f>'FAR1 01 particular and ous'!N765</f>
        <v>14949744.210000001</v>
      </c>
      <c r="O78" s="130">
        <f>'FAR1 01 particular and ous'!O765</f>
        <v>0</v>
      </c>
      <c r="P78" s="130">
        <f>'FAR1 01 particular and ous'!P765</f>
        <v>43510778.709999993</v>
      </c>
      <c r="Q78" s="130">
        <f>'FAR1 01 particular and ous'!Q765</f>
        <v>10848324.68</v>
      </c>
      <c r="R78" s="130">
        <f>'FAR1 01 particular and ous'!R765</f>
        <v>16211626.83</v>
      </c>
      <c r="S78" s="130">
        <f>'FAR1 01 particular and ous'!S765</f>
        <v>15757956.469999999</v>
      </c>
      <c r="T78" s="130">
        <f>'FAR1 01 particular and ous'!T765</f>
        <v>0</v>
      </c>
      <c r="U78" s="130">
        <f>'FAR1 01 particular and ous'!U765</f>
        <v>42817907.979999997</v>
      </c>
      <c r="V78" s="130">
        <f>'FAR1 01 particular and ous'!V765</f>
        <v>126000</v>
      </c>
      <c r="W78" s="130">
        <f>'FAR1 01 particular and ous'!W765</f>
        <v>18393875.289999999</v>
      </c>
      <c r="X78" s="130">
        <f>'FAR1 01 particular and ous'!X765</f>
        <v>0</v>
      </c>
      <c r="Y78" s="130">
        <f>'FAR1 01 particular and ous'!Y765</f>
        <v>692870.73000000045</v>
      </c>
    </row>
    <row r="79" spans="1:25" s="108" customFormat="1" ht="35.1" customHeight="1" x14ac:dyDescent="0.25">
      <c r="A79" s="108" t="s">
        <v>138</v>
      </c>
      <c r="B79" s="126" t="s">
        <v>139</v>
      </c>
      <c r="C79" s="110">
        <v>100030300014</v>
      </c>
      <c r="D79" s="130">
        <f>'FAR1 01 particular and ous'!D766</f>
        <v>53951000</v>
      </c>
      <c r="E79" s="130">
        <f>'FAR1 01 particular and ous'!E766</f>
        <v>8079654</v>
      </c>
      <c r="F79" s="130">
        <f>'FAR1 01 particular and ous'!F766</f>
        <v>62030654</v>
      </c>
      <c r="G79" s="130">
        <f>'FAR1 01 particular and ous'!G766</f>
        <v>53825000</v>
      </c>
      <c r="H79" s="130">
        <f>'FAR1 01 particular and ous'!H766</f>
        <v>0</v>
      </c>
      <c r="I79" s="130">
        <f>'FAR1 01 particular and ous'!I766</f>
        <v>0</v>
      </c>
      <c r="J79" s="130">
        <f>'FAR1 01 particular and ous'!J766</f>
        <v>8079654</v>
      </c>
      <c r="K79" s="130">
        <f>'FAR1 01 particular and ous'!K766</f>
        <v>61904654</v>
      </c>
      <c r="L79" s="130">
        <f>'FAR1 01 particular and ous'!L766</f>
        <v>11045889.18</v>
      </c>
      <c r="M79" s="130">
        <f>'FAR1 01 particular and ous'!M766</f>
        <v>17515145.32</v>
      </c>
      <c r="N79" s="130">
        <f>'FAR1 01 particular and ous'!N766</f>
        <v>14949744.210000001</v>
      </c>
      <c r="O79" s="130">
        <f>'FAR1 01 particular and ous'!O766</f>
        <v>0</v>
      </c>
      <c r="P79" s="130">
        <f>'FAR1 01 particular and ous'!P766</f>
        <v>43510778.709999993</v>
      </c>
      <c r="Q79" s="130">
        <f>'FAR1 01 particular and ous'!Q766</f>
        <v>10848324.68</v>
      </c>
      <c r="R79" s="130">
        <f>'FAR1 01 particular and ous'!R766</f>
        <v>16211626.83</v>
      </c>
      <c r="S79" s="130">
        <f>'FAR1 01 particular and ous'!S766</f>
        <v>15757956.469999999</v>
      </c>
      <c r="T79" s="130">
        <f>'FAR1 01 particular and ous'!T766</f>
        <v>0</v>
      </c>
      <c r="U79" s="130">
        <f>'FAR1 01 particular and ous'!U766</f>
        <v>42817907.979999997</v>
      </c>
      <c r="V79" s="130">
        <f>'FAR1 01 particular and ous'!V766</f>
        <v>126000</v>
      </c>
      <c r="W79" s="130">
        <f>'FAR1 01 particular and ous'!W766</f>
        <v>18393875.289999999</v>
      </c>
      <c r="X79" s="130">
        <f>'FAR1 01 particular and ous'!X766</f>
        <v>0</v>
      </c>
      <c r="Y79" s="130">
        <f>'FAR1 01 particular and ous'!Y766</f>
        <v>692870.73000000045</v>
      </c>
    </row>
    <row r="80" spans="1:25" s="108" customFormat="1" ht="35.1" customHeight="1" x14ac:dyDescent="0.25">
      <c r="A80" s="108" t="s">
        <v>140</v>
      </c>
      <c r="B80" s="126" t="s">
        <v>39</v>
      </c>
      <c r="C80" s="116"/>
      <c r="D80" s="130">
        <f>'FAR1 01 particular and ous'!D767</f>
        <v>34790000</v>
      </c>
      <c r="E80" s="130">
        <f>'FAR1 01 particular and ous'!E767</f>
        <v>141750</v>
      </c>
      <c r="F80" s="130">
        <f>'FAR1 01 particular and ous'!F767</f>
        <v>34931750</v>
      </c>
      <c r="G80" s="130">
        <f>'FAR1 01 particular and ous'!G767</f>
        <v>34664000</v>
      </c>
      <c r="H80" s="130">
        <f>'FAR1 01 particular and ous'!H767</f>
        <v>0</v>
      </c>
      <c r="I80" s="130">
        <f>'FAR1 01 particular and ous'!I767</f>
        <v>0</v>
      </c>
      <c r="J80" s="130">
        <f>'FAR1 01 particular and ous'!J767</f>
        <v>141750</v>
      </c>
      <c r="K80" s="130">
        <f>'FAR1 01 particular and ous'!K767</f>
        <v>34805750</v>
      </c>
      <c r="L80" s="130">
        <f>'FAR1 01 particular and ous'!L767</f>
        <v>7382272.2200000007</v>
      </c>
      <c r="M80" s="130">
        <f>'FAR1 01 particular and ous'!M767</f>
        <v>10590498.450000001</v>
      </c>
      <c r="N80" s="130">
        <f>'FAR1 01 particular and ous'!N767</f>
        <v>9396929.0999999996</v>
      </c>
      <c r="O80" s="130">
        <f>'FAR1 01 particular and ous'!O767</f>
        <v>0</v>
      </c>
      <c r="P80" s="130">
        <f>'FAR1 01 particular and ous'!P767</f>
        <v>27369699.77</v>
      </c>
      <c r="Q80" s="130">
        <f>'FAR1 01 particular and ous'!Q767</f>
        <v>7382272.2200000007</v>
      </c>
      <c r="R80" s="130">
        <f>'FAR1 01 particular and ous'!R767</f>
        <v>10590498.450000001</v>
      </c>
      <c r="S80" s="130">
        <f>'FAR1 01 particular and ous'!S767</f>
        <v>8828570.6699999981</v>
      </c>
      <c r="T80" s="130">
        <f>'FAR1 01 particular and ous'!T767</f>
        <v>0</v>
      </c>
      <c r="U80" s="130">
        <f>'FAR1 01 particular and ous'!U767</f>
        <v>26801341.339999996</v>
      </c>
      <c r="V80" s="130">
        <f>'FAR1 01 particular and ous'!V767</f>
        <v>126000</v>
      </c>
      <c r="W80" s="130">
        <f>'FAR1 01 particular and ous'!W767</f>
        <v>7436050.2300000014</v>
      </c>
      <c r="X80" s="130">
        <f>'FAR1 01 particular and ous'!X767</f>
        <v>0</v>
      </c>
      <c r="Y80" s="130">
        <f>'FAR1 01 particular and ous'!Y767</f>
        <v>568358.43000000063</v>
      </c>
    </row>
    <row r="81" spans="1:25" s="108" customFormat="1" ht="35.1" customHeight="1" x14ac:dyDescent="0.25">
      <c r="A81" s="108" t="s">
        <v>141</v>
      </c>
      <c r="B81" s="126" t="s">
        <v>40</v>
      </c>
      <c r="C81" s="116"/>
      <c r="D81" s="130">
        <f>'FAR1 01 particular and ous'!D768</f>
        <v>19161000</v>
      </c>
      <c r="E81" s="130">
        <f>'FAR1 01 particular and ous'!E768</f>
        <v>7937904</v>
      </c>
      <c r="F81" s="130">
        <f>'FAR1 01 particular and ous'!F768</f>
        <v>27098904</v>
      </c>
      <c r="G81" s="130">
        <f>'FAR1 01 particular and ous'!G768</f>
        <v>19161000</v>
      </c>
      <c r="H81" s="130">
        <f>'FAR1 01 particular and ous'!H768</f>
        <v>0</v>
      </c>
      <c r="I81" s="130">
        <f>'FAR1 01 particular and ous'!I768</f>
        <v>0</v>
      </c>
      <c r="J81" s="130">
        <f>'FAR1 01 particular and ous'!J768</f>
        <v>7937904</v>
      </c>
      <c r="K81" s="130">
        <f>'FAR1 01 particular and ous'!K768</f>
        <v>27098904</v>
      </c>
      <c r="L81" s="130">
        <f>'FAR1 01 particular and ous'!L768</f>
        <v>3663616.96</v>
      </c>
      <c r="M81" s="130">
        <f>'FAR1 01 particular and ous'!M768</f>
        <v>6924646.8699999992</v>
      </c>
      <c r="N81" s="130">
        <f>'FAR1 01 particular and ous'!N768</f>
        <v>5552815.1099999994</v>
      </c>
      <c r="O81" s="130">
        <f>'FAR1 01 particular and ous'!O768</f>
        <v>0</v>
      </c>
      <c r="P81" s="130">
        <f>'FAR1 01 particular and ous'!P768</f>
        <v>16141078.939999999</v>
      </c>
      <c r="Q81" s="130">
        <f>'FAR1 01 particular and ous'!Q768</f>
        <v>3466052.46</v>
      </c>
      <c r="R81" s="130">
        <f>'FAR1 01 particular and ous'!R768</f>
        <v>5621128.3799999999</v>
      </c>
      <c r="S81" s="130">
        <f>'FAR1 01 particular and ous'!S768</f>
        <v>6929385.8000000007</v>
      </c>
      <c r="T81" s="130">
        <f>'FAR1 01 particular and ous'!T768</f>
        <v>0</v>
      </c>
      <c r="U81" s="130">
        <f>'FAR1 01 particular and ous'!U768</f>
        <v>16016566.639999999</v>
      </c>
      <c r="V81" s="130">
        <f>'FAR1 01 particular and ous'!V768</f>
        <v>0</v>
      </c>
      <c r="W81" s="130">
        <f>'FAR1 01 particular and ous'!W768</f>
        <v>10957825.060000001</v>
      </c>
      <c r="X81" s="130">
        <f>'FAR1 01 particular and ous'!X768</f>
        <v>0</v>
      </c>
      <c r="Y81" s="130">
        <f>'FAR1 01 particular and ous'!Y768</f>
        <v>124512.30000000075</v>
      </c>
    </row>
    <row r="82" spans="1:25" s="108" customFormat="1" ht="35.1" customHeight="1" x14ac:dyDescent="0.25">
      <c r="A82" s="108" t="s">
        <v>142</v>
      </c>
      <c r="B82" s="126" t="s">
        <v>143</v>
      </c>
      <c r="C82" s="110">
        <v>100030000000</v>
      </c>
      <c r="D82" s="130">
        <f>'FAR1 01 particular and ous'!D769</f>
        <v>65403000</v>
      </c>
      <c r="E82" s="130">
        <f>'FAR1 01 particular and ous'!E769</f>
        <v>4969520</v>
      </c>
      <c r="F82" s="130">
        <f>'FAR1 01 particular and ous'!F769</f>
        <v>70372520</v>
      </c>
      <c r="G82" s="130">
        <f>'FAR1 01 particular and ous'!G769</f>
        <v>65403000</v>
      </c>
      <c r="H82" s="130">
        <f>'FAR1 01 particular and ous'!H769</f>
        <v>0</v>
      </c>
      <c r="I82" s="130">
        <f>'FAR1 01 particular and ous'!I769</f>
        <v>0</v>
      </c>
      <c r="J82" s="130">
        <f>'FAR1 01 particular and ous'!J769</f>
        <v>4969520</v>
      </c>
      <c r="K82" s="130">
        <f>'FAR1 01 particular and ous'!K769</f>
        <v>70372520</v>
      </c>
      <c r="L82" s="130">
        <f>'FAR1 01 particular and ous'!L769</f>
        <v>13570507.640000001</v>
      </c>
      <c r="M82" s="130">
        <f>'FAR1 01 particular and ous'!M769</f>
        <v>17854519.960000001</v>
      </c>
      <c r="N82" s="130">
        <f>'FAR1 01 particular and ous'!N769</f>
        <v>22122057.57</v>
      </c>
      <c r="O82" s="130">
        <f>'FAR1 01 particular and ous'!O769</f>
        <v>0</v>
      </c>
      <c r="P82" s="130">
        <f>'FAR1 01 particular and ous'!P769</f>
        <v>53547085.170000002</v>
      </c>
      <c r="Q82" s="130">
        <f>'FAR1 01 particular and ous'!Q769</f>
        <v>11514440.379999999</v>
      </c>
      <c r="R82" s="130">
        <f>'FAR1 01 particular and ous'!R769</f>
        <v>19497785.870000001</v>
      </c>
      <c r="S82" s="130">
        <f>'FAR1 01 particular and ous'!S769</f>
        <v>19111453.169999998</v>
      </c>
      <c r="T82" s="130">
        <f>'FAR1 01 particular and ous'!T769</f>
        <v>0</v>
      </c>
      <c r="U82" s="130">
        <f>'FAR1 01 particular and ous'!U769</f>
        <v>50123679.420000002</v>
      </c>
      <c r="V82" s="130">
        <f>'FAR1 01 particular and ous'!V769</f>
        <v>0</v>
      </c>
      <c r="W82" s="130">
        <f>'FAR1 01 particular and ous'!W769</f>
        <v>16825434.829999998</v>
      </c>
      <c r="X82" s="130">
        <f>'FAR1 01 particular and ous'!X769</f>
        <v>0</v>
      </c>
      <c r="Y82" s="130">
        <f>'FAR1 01 particular and ous'!Y769</f>
        <v>3423405.7500000037</v>
      </c>
    </row>
    <row r="83" spans="1:25" s="108" customFormat="1" ht="35.1" customHeight="1" x14ac:dyDescent="0.25">
      <c r="A83" s="108" t="s">
        <v>144</v>
      </c>
      <c r="B83" s="126" t="s">
        <v>145</v>
      </c>
      <c r="C83" s="110">
        <v>100030300016</v>
      </c>
      <c r="D83" s="130">
        <f>'FAR1 01 particular and ous'!D770</f>
        <v>65403000</v>
      </c>
      <c r="E83" s="130">
        <f>'FAR1 01 particular and ous'!E770</f>
        <v>4969520</v>
      </c>
      <c r="F83" s="130">
        <f>'FAR1 01 particular and ous'!F770</f>
        <v>70372520</v>
      </c>
      <c r="G83" s="130">
        <f>'FAR1 01 particular and ous'!G770</f>
        <v>65403000</v>
      </c>
      <c r="H83" s="130">
        <f>'FAR1 01 particular and ous'!H770</f>
        <v>0</v>
      </c>
      <c r="I83" s="130">
        <f>'FAR1 01 particular and ous'!I770</f>
        <v>0</v>
      </c>
      <c r="J83" s="130">
        <f>'FAR1 01 particular and ous'!J770</f>
        <v>4969520</v>
      </c>
      <c r="K83" s="130">
        <f>'FAR1 01 particular and ous'!K770</f>
        <v>70372520</v>
      </c>
      <c r="L83" s="130">
        <f>'FAR1 01 particular and ous'!L770</f>
        <v>13570507.640000001</v>
      </c>
      <c r="M83" s="130">
        <f>'FAR1 01 particular and ous'!M770</f>
        <v>17854519.960000001</v>
      </c>
      <c r="N83" s="130">
        <f>'FAR1 01 particular and ous'!N770</f>
        <v>22122057.57</v>
      </c>
      <c r="O83" s="130">
        <f>'FAR1 01 particular and ous'!O770</f>
        <v>0</v>
      </c>
      <c r="P83" s="130">
        <f>'FAR1 01 particular and ous'!P770</f>
        <v>53547085.170000002</v>
      </c>
      <c r="Q83" s="130">
        <f>'FAR1 01 particular and ous'!Q770</f>
        <v>11514440.379999999</v>
      </c>
      <c r="R83" s="130">
        <f>'FAR1 01 particular and ous'!R770</f>
        <v>19497785.870000001</v>
      </c>
      <c r="S83" s="130">
        <f>'FAR1 01 particular and ous'!S770</f>
        <v>19111453.169999998</v>
      </c>
      <c r="T83" s="130">
        <f>'FAR1 01 particular and ous'!T770</f>
        <v>0</v>
      </c>
      <c r="U83" s="130">
        <f>'FAR1 01 particular and ous'!U770</f>
        <v>50123679.420000002</v>
      </c>
      <c r="V83" s="130">
        <f>'FAR1 01 particular and ous'!V770</f>
        <v>0</v>
      </c>
      <c r="W83" s="130">
        <f>'FAR1 01 particular and ous'!W770</f>
        <v>16825434.829999998</v>
      </c>
      <c r="X83" s="130">
        <f>'FAR1 01 particular and ous'!X770</f>
        <v>0</v>
      </c>
      <c r="Y83" s="130">
        <f>'FAR1 01 particular and ous'!Y770</f>
        <v>3423405.7500000037</v>
      </c>
    </row>
    <row r="84" spans="1:25" s="108" customFormat="1" ht="35.1" customHeight="1" x14ac:dyDescent="0.25">
      <c r="A84" s="108" t="s">
        <v>146</v>
      </c>
      <c r="B84" s="126" t="s">
        <v>39</v>
      </c>
      <c r="C84" s="116"/>
      <c r="D84" s="130">
        <f>'FAR1 01 particular and ous'!D771</f>
        <v>32756000</v>
      </c>
      <c r="E84" s="130">
        <f>'FAR1 01 particular and ous'!E771</f>
        <v>342300</v>
      </c>
      <c r="F84" s="130">
        <f>'FAR1 01 particular and ous'!F771</f>
        <v>33098300</v>
      </c>
      <c r="G84" s="130">
        <f>'FAR1 01 particular and ous'!G771</f>
        <v>32756000</v>
      </c>
      <c r="H84" s="130">
        <f>'FAR1 01 particular and ous'!H771</f>
        <v>0</v>
      </c>
      <c r="I84" s="130">
        <f>'FAR1 01 particular and ous'!I771</f>
        <v>0</v>
      </c>
      <c r="J84" s="130">
        <f>'FAR1 01 particular and ous'!J771</f>
        <v>342300</v>
      </c>
      <c r="K84" s="130">
        <f>'FAR1 01 particular and ous'!K771</f>
        <v>33098300</v>
      </c>
      <c r="L84" s="130">
        <f>'FAR1 01 particular and ous'!L771</f>
        <v>6530223.8200000003</v>
      </c>
      <c r="M84" s="130">
        <f>'FAR1 01 particular and ous'!M771</f>
        <v>10009163.380000001</v>
      </c>
      <c r="N84" s="130">
        <f>'FAR1 01 particular and ous'!N771</f>
        <v>7022104.8799999999</v>
      </c>
      <c r="O84" s="130">
        <f>'FAR1 01 particular and ous'!O771</f>
        <v>0</v>
      </c>
      <c r="P84" s="130">
        <f>'FAR1 01 particular and ous'!P771</f>
        <v>23561492.080000002</v>
      </c>
      <c r="Q84" s="130">
        <f>'FAR1 01 particular and ous'!Q771</f>
        <v>6180316.5499999998</v>
      </c>
      <c r="R84" s="130">
        <f>'FAR1 01 particular and ous'!R771</f>
        <v>10170078.750000002</v>
      </c>
      <c r="S84" s="130">
        <f>'FAR1 01 particular and ous'!S771</f>
        <v>7070655.0299999993</v>
      </c>
      <c r="T84" s="130">
        <f>'FAR1 01 particular and ous'!T771</f>
        <v>0</v>
      </c>
      <c r="U84" s="130">
        <f>'FAR1 01 particular and ous'!U771</f>
        <v>23421050.330000002</v>
      </c>
      <c r="V84" s="130">
        <f>'FAR1 01 particular and ous'!V771</f>
        <v>0</v>
      </c>
      <c r="W84" s="130">
        <f>'FAR1 01 particular and ous'!W771</f>
        <v>9536807.9199999999</v>
      </c>
      <c r="X84" s="130">
        <f>'FAR1 01 particular and ous'!X771</f>
        <v>0</v>
      </c>
      <c r="Y84" s="130">
        <f>'FAR1 01 particular and ous'!Y771</f>
        <v>140441.74999999814</v>
      </c>
    </row>
    <row r="85" spans="1:25" s="108" customFormat="1" ht="35.1" customHeight="1" x14ac:dyDescent="0.25">
      <c r="A85" s="108" t="s">
        <v>147</v>
      </c>
      <c r="B85" s="126" t="s">
        <v>40</v>
      </c>
      <c r="C85" s="116"/>
      <c r="D85" s="130">
        <f>'FAR1 01 particular and ous'!D772</f>
        <v>32647000</v>
      </c>
      <c r="E85" s="130">
        <f>'FAR1 01 particular and ous'!E772</f>
        <v>4627220</v>
      </c>
      <c r="F85" s="130">
        <f>'FAR1 01 particular and ous'!F772</f>
        <v>37274220</v>
      </c>
      <c r="G85" s="130">
        <f>'FAR1 01 particular and ous'!G772</f>
        <v>32647000</v>
      </c>
      <c r="H85" s="130">
        <f>'FAR1 01 particular and ous'!H772</f>
        <v>0</v>
      </c>
      <c r="I85" s="130">
        <f>'FAR1 01 particular and ous'!I772</f>
        <v>0</v>
      </c>
      <c r="J85" s="130">
        <f>'FAR1 01 particular and ous'!J772</f>
        <v>4627220</v>
      </c>
      <c r="K85" s="130">
        <f>'FAR1 01 particular and ous'!K772</f>
        <v>37274220</v>
      </c>
      <c r="L85" s="130">
        <f>'FAR1 01 particular and ous'!L772</f>
        <v>7040283.8200000003</v>
      </c>
      <c r="M85" s="130">
        <f>'FAR1 01 particular and ous'!M772</f>
        <v>7845356.5800000001</v>
      </c>
      <c r="N85" s="130">
        <f>'FAR1 01 particular and ous'!N772</f>
        <v>15099952.689999999</v>
      </c>
      <c r="O85" s="130">
        <f>'FAR1 01 particular and ous'!O772</f>
        <v>0</v>
      </c>
      <c r="P85" s="130">
        <f>'FAR1 01 particular and ous'!P772</f>
        <v>29985593.09</v>
      </c>
      <c r="Q85" s="130">
        <f>'FAR1 01 particular and ous'!Q772</f>
        <v>5334123.83</v>
      </c>
      <c r="R85" s="130">
        <f>'FAR1 01 particular and ous'!R772</f>
        <v>9327707.1199999992</v>
      </c>
      <c r="S85" s="130">
        <f>'FAR1 01 particular and ous'!S772</f>
        <v>12040798.140000001</v>
      </c>
      <c r="T85" s="130">
        <f>'FAR1 01 particular and ous'!T772</f>
        <v>0</v>
      </c>
      <c r="U85" s="130">
        <f>'FAR1 01 particular and ous'!U772</f>
        <v>26702629.09</v>
      </c>
      <c r="V85" s="130">
        <f>'FAR1 01 particular and ous'!V772</f>
        <v>0</v>
      </c>
      <c r="W85" s="130">
        <f>'FAR1 01 particular and ous'!W772</f>
        <v>7288626.9100000001</v>
      </c>
      <c r="X85" s="130">
        <f>'FAR1 01 particular and ous'!X772</f>
        <v>0</v>
      </c>
      <c r="Y85" s="130">
        <f>'FAR1 01 particular and ous'!Y772</f>
        <v>3282964.0000000005</v>
      </c>
    </row>
    <row r="86" spans="1:25" s="108" customFormat="1" ht="35.1" customHeight="1" x14ac:dyDescent="0.25">
      <c r="A86" s="108" t="s">
        <v>148</v>
      </c>
      <c r="B86" s="126" t="s">
        <v>149</v>
      </c>
      <c r="C86" s="110">
        <v>100030000000</v>
      </c>
      <c r="D86" s="130">
        <f>'FAR1 01 particular and ous'!D773</f>
        <v>47641000</v>
      </c>
      <c r="E86" s="130">
        <f>'FAR1 01 particular and ous'!E773</f>
        <v>7786076</v>
      </c>
      <c r="F86" s="130">
        <f>'FAR1 01 particular and ous'!F773</f>
        <v>55427076</v>
      </c>
      <c r="G86" s="130">
        <f>'FAR1 01 particular and ous'!G773</f>
        <v>47192000</v>
      </c>
      <c r="H86" s="130">
        <f>'FAR1 01 particular and ous'!H773</f>
        <v>0</v>
      </c>
      <c r="I86" s="130">
        <f>'FAR1 01 particular and ous'!I773</f>
        <v>0</v>
      </c>
      <c r="J86" s="130">
        <f>'FAR1 01 particular and ous'!J773</f>
        <v>7786076</v>
      </c>
      <c r="K86" s="130">
        <f>'FAR1 01 particular and ous'!K773</f>
        <v>54978076</v>
      </c>
      <c r="L86" s="130">
        <f>'FAR1 01 particular and ous'!L773</f>
        <v>10653454.960000001</v>
      </c>
      <c r="M86" s="130">
        <f>'FAR1 01 particular and ous'!M773</f>
        <v>17893696.250000004</v>
      </c>
      <c r="N86" s="130">
        <f>'FAR1 01 particular and ous'!N773</f>
        <v>13749090.419999998</v>
      </c>
      <c r="O86" s="130">
        <f>'FAR1 01 particular and ous'!O773</f>
        <v>0</v>
      </c>
      <c r="P86" s="130">
        <f>'FAR1 01 particular and ous'!P773</f>
        <v>42296241.629999995</v>
      </c>
      <c r="Q86" s="130">
        <f>'FAR1 01 particular and ous'!Q773</f>
        <v>8572226.3599999994</v>
      </c>
      <c r="R86" s="130">
        <f>'FAR1 01 particular and ous'!R773</f>
        <v>17454428.540000007</v>
      </c>
      <c r="S86" s="130">
        <f>'FAR1 01 particular and ous'!S773</f>
        <v>12695953.780000001</v>
      </c>
      <c r="T86" s="130">
        <f>'FAR1 01 particular and ous'!T773</f>
        <v>0</v>
      </c>
      <c r="U86" s="130">
        <f>'FAR1 01 particular and ous'!U773</f>
        <v>38722608.68</v>
      </c>
      <c r="V86" s="130">
        <f>'FAR1 01 particular and ous'!V773</f>
        <v>449000</v>
      </c>
      <c r="W86" s="130">
        <f>'FAR1 01 particular and ous'!W773</f>
        <v>12681834.370000001</v>
      </c>
      <c r="X86" s="130">
        <f>'FAR1 01 particular and ous'!X773</f>
        <v>0</v>
      </c>
      <c r="Y86" s="130">
        <f>'FAR1 01 particular and ous'!Y773</f>
        <v>3573632.949999996</v>
      </c>
    </row>
    <row r="87" spans="1:25" s="108" customFormat="1" ht="35.1" customHeight="1" x14ac:dyDescent="0.25">
      <c r="A87" s="108" t="s">
        <v>150</v>
      </c>
      <c r="B87" s="126" t="s">
        <v>151</v>
      </c>
      <c r="C87" s="110">
        <v>100030300017</v>
      </c>
      <c r="D87" s="130">
        <f>'FAR1 01 particular and ous'!D774</f>
        <v>47641000</v>
      </c>
      <c r="E87" s="130">
        <f>'FAR1 01 particular and ous'!E774</f>
        <v>7786076</v>
      </c>
      <c r="F87" s="130">
        <f>'FAR1 01 particular and ous'!F774</f>
        <v>55427076</v>
      </c>
      <c r="G87" s="130">
        <f>'FAR1 01 particular and ous'!G774</f>
        <v>47192000</v>
      </c>
      <c r="H87" s="130">
        <f>'FAR1 01 particular and ous'!H774</f>
        <v>0</v>
      </c>
      <c r="I87" s="130">
        <f>'FAR1 01 particular and ous'!I774</f>
        <v>0</v>
      </c>
      <c r="J87" s="130">
        <f>'FAR1 01 particular and ous'!J774</f>
        <v>7786076</v>
      </c>
      <c r="K87" s="130">
        <f>'FAR1 01 particular and ous'!K774</f>
        <v>54978076</v>
      </c>
      <c r="L87" s="130">
        <f>'FAR1 01 particular and ous'!L774</f>
        <v>10653454.960000001</v>
      </c>
      <c r="M87" s="130">
        <f>'FAR1 01 particular and ous'!M774</f>
        <v>17893696.250000004</v>
      </c>
      <c r="N87" s="130">
        <f>'FAR1 01 particular and ous'!N774</f>
        <v>13749090.419999998</v>
      </c>
      <c r="O87" s="130">
        <f>'FAR1 01 particular and ous'!O774</f>
        <v>0</v>
      </c>
      <c r="P87" s="130">
        <f>'FAR1 01 particular and ous'!P774</f>
        <v>42296241.629999995</v>
      </c>
      <c r="Q87" s="130">
        <f>'FAR1 01 particular and ous'!Q774</f>
        <v>8572226.3599999994</v>
      </c>
      <c r="R87" s="130">
        <f>'FAR1 01 particular and ous'!R774</f>
        <v>17454428.540000007</v>
      </c>
      <c r="S87" s="130">
        <f>'FAR1 01 particular and ous'!S774</f>
        <v>12695953.780000001</v>
      </c>
      <c r="T87" s="130">
        <f>'FAR1 01 particular and ous'!T774</f>
        <v>0</v>
      </c>
      <c r="U87" s="130">
        <f>'FAR1 01 particular and ous'!U774</f>
        <v>38722608.68</v>
      </c>
      <c r="V87" s="130">
        <f>'FAR1 01 particular and ous'!V774</f>
        <v>449000</v>
      </c>
      <c r="W87" s="130">
        <f>'FAR1 01 particular and ous'!W774</f>
        <v>12681834.370000001</v>
      </c>
      <c r="X87" s="130">
        <f>'FAR1 01 particular and ous'!X774</f>
        <v>0</v>
      </c>
      <c r="Y87" s="130">
        <f>'FAR1 01 particular and ous'!Y774</f>
        <v>3573632.949999996</v>
      </c>
    </row>
    <row r="88" spans="1:25" s="108" customFormat="1" ht="35.1" customHeight="1" x14ac:dyDescent="0.25">
      <c r="A88" s="108" t="s">
        <v>152</v>
      </c>
      <c r="B88" s="126" t="s">
        <v>39</v>
      </c>
      <c r="C88" s="116"/>
      <c r="D88" s="130">
        <f>'FAR1 01 particular and ous'!D775</f>
        <v>25872000</v>
      </c>
      <c r="E88" s="130">
        <f>'FAR1 01 particular and ous'!E775</f>
        <v>1770976</v>
      </c>
      <c r="F88" s="130">
        <f>'FAR1 01 particular and ous'!F775</f>
        <v>27642976</v>
      </c>
      <c r="G88" s="130">
        <f>'FAR1 01 particular and ous'!G775</f>
        <v>25423000</v>
      </c>
      <c r="H88" s="130">
        <f>'FAR1 01 particular and ous'!H775</f>
        <v>0</v>
      </c>
      <c r="I88" s="130">
        <f>'FAR1 01 particular and ous'!I775</f>
        <v>0</v>
      </c>
      <c r="J88" s="130">
        <f>'FAR1 01 particular and ous'!J775</f>
        <v>1770976</v>
      </c>
      <c r="K88" s="130">
        <f>'FAR1 01 particular and ous'!K775</f>
        <v>27193976</v>
      </c>
      <c r="L88" s="130">
        <f>'FAR1 01 particular and ous'!L775</f>
        <v>6073892.6500000004</v>
      </c>
      <c r="M88" s="130">
        <f>'FAR1 01 particular and ous'!M775</f>
        <v>9457287.8300000001</v>
      </c>
      <c r="N88" s="130">
        <f>'FAR1 01 particular and ous'!N775</f>
        <v>6304522.919999999</v>
      </c>
      <c r="O88" s="130">
        <f>'FAR1 01 particular and ous'!O775</f>
        <v>0</v>
      </c>
      <c r="P88" s="130">
        <f>'FAR1 01 particular and ous'!P775</f>
        <v>21835703.400000002</v>
      </c>
      <c r="Q88" s="130">
        <f>'FAR1 01 particular and ous'!Q775</f>
        <v>5957234.8400000008</v>
      </c>
      <c r="R88" s="130">
        <f>'FAR1 01 particular and ous'!R775</f>
        <v>9419958.2400000039</v>
      </c>
      <c r="S88" s="130">
        <f>'FAR1 01 particular and ous'!S775</f>
        <v>6324271.8200000003</v>
      </c>
      <c r="T88" s="130">
        <f>'FAR1 01 particular and ous'!T775</f>
        <v>0</v>
      </c>
      <c r="U88" s="130">
        <f>'FAR1 01 particular and ous'!U775</f>
        <v>21701464.900000006</v>
      </c>
      <c r="V88" s="130">
        <f>'FAR1 01 particular and ous'!V775</f>
        <v>449000</v>
      </c>
      <c r="W88" s="130">
        <f>'FAR1 01 particular and ous'!W775</f>
        <v>5358272.5999999987</v>
      </c>
      <c r="X88" s="130">
        <f>'FAR1 01 particular and ous'!X775</f>
        <v>0</v>
      </c>
      <c r="Y88" s="130">
        <f>'FAR1 01 particular and ous'!Y775</f>
        <v>134238.49999999907</v>
      </c>
    </row>
    <row r="89" spans="1:25" s="108" customFormat="1" ht="35.1" customHeight="1" x14ac:dyDescent="0.25">
      <c r="A89" s="108" t="s">
        <v>153</v>
      </c>
      <c r="B89" s="126" t="s">
        <v>40</v>
      </c>
      <c r="C89" s="116"/>
      <c r="D89" s="130">
        <f>'FAR1 01 particular and ous'!D776</f>
        <v>21769000</v>
      </c>
      <c r="E89" s="130">
        <f>'FAR1 01 particular and ous'!E776</f>
        <v>6015100</v>
      </c>
      <c r="F89" s="130">
        <f>'FAR1 01 particular and ous'!F776</f>
        <v>27784100</v>
      </c>
      <c r="G89" s="130">
        <f>'FAR1 01 particular and ous'!G776</f>
        <v>21769000</v>
      </c>
      <c r="H89" s="130">
        <f>'FAR1 01 particular and ous'!H776</f>
        <v>0</v>
      </c>
      <c r="I89" s="130">
        <f>'FAR1 01 particular and ous'!I776</f>
        <v>0</v>
      </c>
      <c r="J89" s="130">
        <f>'FAR1 01 particular and ous'!J776</f>
        <v>6015100</v>
      </c>
      <c r="K89" s="130">
        <f>'FAR1 01 particular and ous'!K776</f>
        <v>27784100</v>
      </c>
      <c r="L89" s="130">
        <f>'FAR1 01 particular and ous'!L776</f>
        <v>4579562.3100000005</v>
      </c>
      <c r="M89" s="130">
        <f>'FAR1 01 particular and ous'!M776</f>
        <v>8436408.4199999999</v>
      </c>
      <c r="N89" s="130">
        <f>'FAR1 01 particular and ous'!N776</f>
        <v>7444567.5</v>
      </c>
      <c r="O89" s="130">
        <f>'FAR1 01 particular and ous'!O776</f>
        <v>0</v>
      </c>
      <c r="P89" s="130">
        <f>'FAR1 01 particular and ous'!P776</f>
        <v>20460538.23</v>
      </c>
      <c r="Q89" s="130">
        <f>'FAR1 01 particular and ous'!Q776</f>
        <v>2614991.52</v>
      </c>
      <c r="R89" s="130">
        <f>'FAR1 01 particular and ous'!R776</f>
        <v>8034470.3000000007</v>
      </c>
      <c r="S89" s="130">
        <f>'FAR1 01 particular and ous'!S776</f>
        <v>6371681.9600000009</v>
      </c>
      <c r="T89" s="130">
        <f>'FAR1 01 particular and ous'!T776</f>
        <v>0</v>
      </c>
      <c r="U89" s="130">
        <f>'FAR1 01 particular and ous'!U776</f>
        <v>17021143.780000001</v>
      </c>
      <c r="V89" s="130">
        <f>'FAR1 01 particular and ous'!V776</f>
        <v>0</v>
      </c>
      <c r="W89" s="130">
        <f>'FAR1 01 particular and ous'!W776</f>
        <v>7323561.7700000005</v>
      </c>
      <c r="X89" s="130">
        <f>'FAR1 01 particular and ous'!X776</f>
        <v>0</v>
      </c>
      <c r="Y89" s="130">
        <f>'FAR1 01 particular and ous'!Y776</f>
        <v>3439394.4499999988</v>
      </c>
    </row>
    <row r="90" spans="1:25" s="98" customFormat="1" ht="35.1" customHeight="1" x14ac:dyDescent="0.25">
      <c r="B90" s="106" t="s">
        <v>34</v>
      </c>
      <c r="C90" s="100"/>
      <c r="D90" s="156">
        <f>D91</f>
        <v>55658000</v>
      </c>
      <c r="E90" s="156">
        <f t="shared" ref="E90:E93" si="11">H90+I90+J90</f>
        <v>0</v>
      </c>
      <c r="F90" s="156">
        <f t="shared" ref="F90:F143" si="12">SUM(D90:E90)</f>
        <v>55658000</v>
      </c>
      <c r="G90" s="156">
        <f t="shared" ref="G90:X91" si="13">G91</f>
        <v>55658000</v>
      </c>
      <c r="H90" s="156">
        <f t="shared" si="13"/>
        <v>0</v>
      </c>
      <c r="I90" s="156">
        <f t="shared" si="13"/>
        <v>-158547</v>
      </c>
      <c r="J90" s="156">
        <f t="shared" si="13"/>
        <v>158547</v>
      </c>
      <c r="K90" s="156">
        <f t="shared" ref="K90:K143" si="14">SUM(G90:J90)</f>
        <v>55658000</v>
      </c>
      <c r="L90" s="156">
        <f t="shared" si="13"/>
        <v>12875395.500000002</v>
      </c>
      <c r="M90" s="156">
        <f t="shared" si="13"/>
        <v>15237316.549999999</v>
      </c>
      <c r="N90" s="156">
        <f t="shared" si="13"/>
        <v>14476031.410000002</v>
      </c>
      <c r="O90" s="156">
        <f t="shared" si="13"/>
        <v>0</v>
      </c>
      <c r="P90" s="156">
        <f t="shared" ref="P90:P143" si="15">SUM(L90:O90)</f>
        <v>42588743.460000001</v>
      </c>
      <c r="Q90" s="156">
        <f t="shared" si="13"/>
        <v>12436160.510000002</v>
      </c>
      <c r="R90" s="156">
        <f t="shared" si="13"/>
        <v>14536892.050000001</v>
      </c>
      <c r="S90" s="156">
        <f t="shared" si="13"/>
        <v>14105765.029999999</v>
      </c>
      <c r="T90" s="156">
        <f t="shared" si="13"/>
        <v>0</v>
      </c>
      <c r="U90" s="156">
        <f t="shared" ref="U90:U143" si="16">SUM(Q90:T90)</f>
        <v>41078817.590000004</v>
      </c>
      <c r="V90" s="156">
        <f t="shared" ref="V90:V143" si="17">F90-K90</f>
        <v>0</v>
      </c>
      <c r="W90" s="156">
        <f t="shared" ref="W90:W143" si="18">K90-P90</f>
        <v>13069256.539999999</v>
      </c>
      <c r="X90" s="156">
        <f t="shared" si="13"/>
        <v>0</v>
      </c>
      <c r="Y90" s="156">
        <f t="shared" ref="Y90:Y143" si="19">P90-U90-X90</f>
        <v>1509925.8699999973</v>
      </c>
    </row>
    <row r="91" spans="1:25" s="98" customFormat="1" ht="35.1" customHeight="1" x14ac:dyDescent="0.25">
      <c r="B91" s="104" t="s">
        <v>35</v>
      </c>
      <c r="C91" s="105" t="s">
        <v>36</v>
      </c>
      <c r="D91" s="156">
        <f>D92</f>
        <v>55658000</v>
      </c>
      <c r="E91" s="156">
        <f t="shared" si="11"/>
        <v>0</v>
      </c>
      <c r="F91" s="156">
        <f t="shared" si="12"/>
        <v>55658000</v>
      </c>
      <c r="G91" s="156">
        <f t="shared" si="13"/>
        <v>55658000</v>
      </c>
      <c r="H91" s="156">
        <f t="shared" si="13"/>
        <v>0</v>
      </c>
      <c r="I91" s="156">
        <f t="shared" si="13"/>
        <v>-158547</v>
      </c>
      <c r="J91" s="156">
        <f t="shared" si="13"/>
        <v>158547</v>
      </c>
      <c r="K91" s="156">
        <f t="shared" si="14"/>
        <v>55658000</v>
      </c>
      <c r="L91" s="156">
        <f t="shared" si="13"/>
        <v>12875395.500000002</v>
      </c>
      <c r="M91" s="156">
        <f t="shared" si="13"/>
        <v>15237316.549999999</v>
      </c>
      <c r="N91" s="156">
        <f t="shared" si="13"/>
        <v>14476031.410000002</v>
      </c>
      <c r="O91" s="156">
        <f t="shared" si="13"/>
        <v>0</v>
      </c>
      <c r="P91" s="156">
        <f t="shared" si="15"/>
        <v>42588743.460000001</v>
      </c>
      <c r="Q91" s="156">
        <f t="shared" si="13"/>
        <v>12436160.510000002</v>
      </c>
      <c r="R91" s="156">
        <f t="shared" si="13"/>
        <v>14536892.050000001</v>
      </c>
      <c r="S91" s="156">
        <f t="shared" si="13"/>
        <v>14105765.029999999</v>
      </c>
      <c r="T91" s="156">
        <f t="shared" si="13"/>
        <v>0</v>
      </c>
      <c r="U91" s="156">
        <f t="shared" si="16"/>
        <v>41078817.590000004</v>
      </c>
      <c r="V91" s="156">
        <f t="shared" si="17"/>
        <v>0</v>
      </c>
      <c r="W91" s="156">
        <f t="shared" si="18"/>
        <v>13069256.539999999</v>
      </c>
      <c r="X91" s="156">
        <f t="shared" si="13"/>
        <v>0</v>
      </c>
      <c r="Y91" s="156">
        <f t="shared" si="19"/>
        <v>1509925.8699999973</v>
      </c>
    </row>
    <row r="92" spans="1:25" s="98" customFormat="1" ht="35.1" customHeight="1" x14ac:dyDescent="0.25">
      <c r="A92" s="98" t="s">
        <v>200</v>
      </c>
      <c r="B92" s="104" t="s">
        <v>169</v>
      </c>
      <c r="C92" s="107">
        <v>100000000000</v>
      </c>
      <c r="D92" s="156">
        <f>D93</f>
        <v>55658000</v>
      </c>
      <c r="E92" s="156">
        <f t="shared" si="11"/>
        <v>0</v>
      </c>
      <c r="F92" s="156">
        <f t="shared" si="12"/>
        <v>55658000</v>
      </c>
      <c r="G92" s="156">
        <f t="shared" ref="G92:X92" si="20">G93</f>
        <v>55658000</v>
      </c>
      <c r="H92" s="156">
        <f t="shared" si="20"/>
        <v>0</v>
      </c>
      <c r="I92" s="156">
        <f t="shared" si="20"/>
        <v>-158547</v>
      </c>
      <c r="J92" s="156">
        <f t="shared" si="20"/>
        <v>158547</v>
      </c>
      <c r="K92" s="156">
        <f t="shared" si="14"/>
        <v>55658000</v>
      </c>
      <c r="L92" s="156">
        <f t="shared" si="20"/>
        <v>12875395.500000002</v>
      </c>
      <c r="M92" s="156">
        <f t="shared" si="20"/>
        <v>15237316.549999999</v>
      </c>
      <c r="N92" s="156">
        <f t="shared" si="20"/>
        <v>14476031.410000002</v>
      </c>
      <c r="O92" s="156">
        <f t="shared" si="20"/>
        <v>0</v>
      </c>
      <c r="P92" s="156">
        <f t="shared" si="15"/>
        <v>42588743.460000001</v>
      </c>
      <c r="Q92" s="156">
        <f t="shared" si="20"/>
        <v>12436160.510000002</v>
      </c>
      <c r="R92" s="156">
        <f t="shared" si="20"/>
        <v>14536892.050000001</v>
      </c>
      <c r="S92" s="156">
        <f t="shared" si="20"/>
        <v>14105765.029999999</v>
      </c>
      <c r="T92" s="156">
        <f t="shared" si="20"/>
        <v>0</v>
      </c>
      <c r="U92" s="156">
        <f t="shared" si="16"/>
        <v>41078817.590000004</v>
      </c>
      <c r="V92" s="156">
        <f t="shared" si="17"/>
        <v>0</v>
      </c>
      <c r="W92" s="156">
        <f t="shared" si="18"/>
        <v>13069256.539999999</v>
      </c>
      <c r="X92" s="156">
        <f t="shared" si="20"/>
        <v>0</v>
      </c>
      <c r="Y92" s="156">
        <f t="shared" si="19"/>
        <v>1509925.8699999973</v>
      </c>
    </row>
    <row r="93" spans="1:25" s="108" customFormat="1" ht="35.1" customHeight="1" x14ac:dyDescent="0.25">
      <c r="B93" s="126" t="s">
        <v>55</v>
      </c>
      <c r="C93" s="110">
        <v>100030000000</v>
      </c>
      <c r="D93" s="130">
        <f>D94+D97+D100+D103+D106+D109+D112+D115+D118+D121+D124+D127+D130+D133+D136+D139</f>
        <v>55658000</v>
      </c>
      <c r="E93" s="130">
        <f t="shared" si="11"/>
        <v>0</v>
      </c>
      <c r="F93" s="130">
        <f t="shared" si="12"/>
        <v>55658000</v>
      </c>
      <c r="G93" s="130">
        <f t="shared" ref="G93:T93" si="21">G94+G97+G100+G103+G106+G109+G112+G115+G118+G121+G124+G127+G130+G133+G136+G139</f>
        <v>55658000</v>
      </c>
      <c r="H93" s="130">
        <f t="shared" si="21"/>
        <v>0</v>
      </c>
      <c r="I93" s="130">
        <f t="shared" si="21"/>
        <v>-158547</v>
      </c>
      <c r="J93" s="130">
        <f t="shared" si="21"/>
        <v>158547</v>
      </c>
      <c r="K93" s="130">
        <f t="shared" si="14"/>
        <v>55658000</v>
      </c>
      <c r="L93" s="130">
        <f t="shared" si="21"/>
        <v>12875395.500000002</v>
      </c>
      <c r="M93" s="130">
        <f t="shared" si="21"/>
        <v>15237316.549999999</v>
      </c>
      <c r="N93" s="130">
        <f t="shared" si="21"/>
        <v>14476031.410000002</v>
      </c>
      <c r="O93" s="130">
        <f t="shared" si="21"/>
        <v>0</v>
      </c>
      <c r="P93" s="130">
        <f t="shared" si="15"/>
        <v>42588743.460000001</v>
      </c>
      <c r="Q93" s="130">
        <f t="shared" si="21"/>
        <v>12436160.510000002</v>
      </c>
      <c r="R93" s="130">
        <f t="shared" si="21"/>
        <v>14536892.050000001</v>
      </c>
      <c r="S93" s="130">
        <f t="shared" si="21"/>
        <v>14105765.029999999</v>
      </c>
      <c r="T93" s="130">
        <f t="shared" si="21"/>
        <v>0</v>
      </c>
      <c r="U93" s="130">
        <f t="shared" si="16"/>
        <v>41078817.590000004</v>
      </c>
      <c r="V93" s="130">
        <f t="shared" si="17"/>
        <v>0</v>
      </c>
      <c r="W93" s="130">
        <f t="shared" si="18"/>
        <v>13069256.539999999</v>
      </c>
      <c r="X93" s="130">
        <f t="shared" ref="X93" si="22">X94+X97+X100+X103+X106+X109+X112+X115+X118+X121+X124+X127+X130+X133+X136+X139</f>
        <v>0</v>
      </c>
      <c r="Y93" s="130">
        <f t="shared" si="19"/>
        <v>1509925.8699999973</v>
      </c>
    </row>
    <row r="94" spans="1:25" s="108" customFormat="1" ht="35.1" customHeight="1" x14ac:dyDescent="0.25">
      <c r="A94" s="108" t="s">
        <v>56</v>
      </c>
      <c r="B94" s="126" t="s">
        <v>57</v>
      </c>
      <c r="C94" s="110">
        <v>100030000000</v>
      </c>
      <c r="D94" s="130">
        <f>'FAR1 01 particular and ous'!D797</f>
        <v>2364000</v>
      </c>
      <c r="E94" s="130">
        <f>'FAR1 01 particular and ous'!E797</f>
        <v>0</v>
      </c>
      <c r="F94" s="130">
        <f>'FAR1 01 particular and ous'!F797</f>
        <v>2364000</v>
      </c>
      <c r="G94" s="130">
        <f>'FAR1 01 particular and ous'!G797</f>
        <v>2364000</v>
      </c>
      <c r="H94" s="130">
        <f>'FAR1 01 particular and ous'!H797</f>
        <v>0</v>
      </c>
      <c r="I94" s="130">
        <f>'FAR1 01 particular and ous'!I797</f>
        <v>0</v>
      </c>
      <c r="J94" s="130">
        <f>'FAR1 01 particular and ous'!J797</f>
        <v>0</v>
      </c>
      <c r="K94" s="130">
        <f>'FAR1 01 particular and ous'!K797</f>
        <v>2364000</v>
      </c>
      <c r="L94" s="130">
        <f>'FAR1 01 particular and ous'!L797</f>
        <v>545746.67000000004</v>
      </c>
      <c r="M94" s="130">
        <f>'FAR1 01 particular and ous'!M797</f>
        <v>694035.39</v>
      </c>
      <c r="N94" s="130">
        <f>'FAR1 01 particular and ous'!N797</f>
        <v>638387.74</v>
      </c>
      <c r="O94" s="130">
        <f>'FAR1 01 particular and ous'!O797</f>
        <v>0</v>
      </c>
      <c r="P94" s="130">
        <f>'FAR1 01 particular and ous'!P797</f>
        <v>1878169.7999999998</v>
      </c>
      <c r="Q94" s="130">
        <f>'FAR1 01 particular and ous'!Q797</f>
        <v>545746.67000000004</v>
      </c>
      <c r="R94" s="130">
        <f>'FAR1 01 particular and ous'!R797</f>
        <v>694035.39</v>
      </c>
      <c r="S94" s="130">
        <f>'FAR1 01 particular and ous'!S797</f>
        <v>638387.74</v>
      </c>
      <c r="T94" s="130">
        <f>'FAR1 01 particular and ous'!T797</f>
        <v>0</v>
      </c>
      <c r="U94" s="130">
        <f>'FAR1 01 particular and ous'!U797</f>
        <v>1878169.7999999998</v>
      </c>
      <c r="V94" s="130">
        <f>'FAR1 01 particular and ous'!V797</f>
        <v>0</v>
      </c>
      <c r="W94" s="130">
        <f>'FAR1 01 particular and ous'!W797</f>
        <v>485830.20000000007</v>
      </c>
      <c r="X94" s="130">
        <f>'FAR1 01 particular and ous'!X797</f>
        <v>0</v>
      </c>
      <c r="Y94" s="130">
        <f>'FAR1 01 particular and ous'!Y797</f>
        <v>0</v>
      </c>
    </row>
    <row r="95" spans="1:25" s="108" customFormat="1" ht="35.1" customHeight="1" x14ac:dyDescent="0.25">
      <c r="A95" s="108" t="s">
        <v>58</v>
      </c>
      <c r="B95" s="126" t="s">
        <v>59</v>
      </c>
      <c r="C95" s="110">
        <v>100030300001</v>
      </c>
      <c r="D95" s="130">
        <f>'FAR1 01 particular and ous'!D798</f>
        <v>2364000</v>
      </c>
      <c r="E95" s="130">
        <f>'FAR1 01 particular and ous'!E798</f>
        <v>0</v>
      </c>
      <c r="F95" s="130">
        <f>'FAR1 01 particular and ous'!F798</f>
        <v>2364000</v>
      </c>
      <c r="G95" s="130">
        <f>'FAR1 01 particular and ous'!G798</f>
        <v>2364000</v>
      </c>
      <c r="H95" s="130">
        <f>'FAR1 01 particular and ous'!H798</f>
        <v>0</v>
      </c>
      <c r="I95" s="130">
        <f>'FAR1 01 particular and ous'!I798</f>
        <v>0</v>
      </c>
      <c r="J95" s="130">
        <f>'FAR1 01 particular and ous'!J798</f>
        <v>0</v>
      </c>
      <c r="K95" s="130">
        <f>'FAR1 01 particular and ous'!K798</f>
        <v>2364000</v>
      </c>
      <c r="L95" s="130">
        <f>'FAR1 01 particular and ous'!L798</f>
        <v>545746.67000000004</v>
      </c>
      <c r="M95" s="130">
        <f>'FAR1 01 particular and ous'!M798</f>
        <v>694035.39</v>
      </c>
      <c r="N95" s="130">
        <f>'FAR1 01 particular and ous'!N798</f>
        <v>638387.74</v>
      </c>
      <c r="O95" s="130">
        <f>'FAR1 01 particular and ous'!O798</f>
        <v>0</v>
      </c>
      <c r="P95" s="130">
        <f>'FAR1 01 particular and ous'!P798</f>
        <v>1878169.7999999998</v>
      </c>
      <c r="Q95" s="130">
        <f>'FAR1 01 particular and ous'!Q798</f>
        <v>545746.67000000004</v>
      </c>
      <c r="R95" s="130">
        <f>'FAR1 01 particular and ous'!R798</f>
        <v>694035.39</v>
      </c>
      <c r="S95" s="130">
        <f>'FAR1 01 particular and ous'!S798</f>
        <v>638387.74</v>
      </c>
      <c r="T95" s="130">
        <f>'FAR1 01 particular and ous'!T798</f>
        <v>0</v>
      </c>
      <c r="U95" s="130">
        <f>'FAR1 01 particular and ous'!U798</f>
        <v>1878169.7999999998</v>
      </c>
      <c r="V95" s="130">
        <f>'FAR1 01 particular and ous'!V798</f>
        <v>0</v>
      </c>
      <c r="W95" s="130">
        <f>'FAR1 01 particular and ous'!W798</f>
        <v>485830.20000000007</v>
      </c>
      <c r="X95" s="130">
        <f>'FAR1 01 particular and ous'!X798</f>
        <v>0</v>
      </c>
      <c r="Y95" s="130">
        <f>'FAR1 01 particular and ous'!Y798</f>
        <v>0</v>
      </c>
    </row>
    <row r="96" spans="1:25" s="108" customFormat="1" ht="35.1" customHeight="1" x14ac:dyDescent="0.25">
      <c r="A96" s="108" t="s">
        <v>60</v>
      </c>
      <c r="B96" s="126" t="s">
        <v>39</v>
      </c>
      <c r="C96" s="116"/>
      <c r="D96" s="130">
        <f>'FAR1 01 particular and ous'!D799</f>
        <v>2364000</v>
      </c>
      <c r="E96" s="130">
        <f>'FAR1 01 particular and ous'!E799</f>
        <v>0</v>
      </c>
      <c r="F96" s="130">
        <f>'FAR1 01 particular and ous'!F799</f>
        <v>2364000</v>
      </c>
      <c r="G96" s="130">
        <f>'FAR1 01 particular and ous'!G799</f>
        <v>2364000</v>
      </c>
      <c r="H96" s="130">
        <f>'FAR1 01 particular and ous'!H799</f>
        <v>0</v>
      </c>
      <c r="I96" s="130">
        <f>'FAR1 01 particular and ous'!I799</f>
        <v>0</v>
      </c>
      <c r="J96" s="130">
        <f>'FAR1 01 particular and ous'!J799</f>
        <v>0</v>
      </c>
      <c r="K96" s="130">
        <f>'FAR1 01 particular and ous'!K799</f>
        <v>2364000</v>
      </c>
      <c r="L96" s="130">
        <f>'FAR1 01 particular and ous'!L799</f>
        <v>545746.67000000004</v>
      </c>
      <c r="M96" s="130">
        <f>'FAR1 01 particular and ous'!M799</f>
        <v>694035.39</v>
      </c>
      <c r="N96" s="130">
        <f>'FAR1 01 particular and ous'!N799</f>
        <v>638387.74</v>
      </c>
      <c r="O96" s="130">
        <f>'FAR1 01 particular and ous'!O799</f>
        <v>0</v>
      </c>
      <c r="P96" s="130">
        <f>'FAR1 01 particular and ous'!P799</f>
        <v>1878169.7999999998</v>
      </c>
      <c r="Q96" s="130">
        <f>'FAR1 01 particular and ous'!Q799</f>
        <v>545746.67000000004</v>
      </c>
      <c r="R96" s="130">
        <f>'FAR1 01 particular and ous'!R799</f>
        <v>694035.39</v>
      </c>
      <c r="S96" s="130">
        <f>'FAR1 01 particular and ous'!S799</f>
        <v>638387.74</v>
      </c>
      <c r="T96" s="130">
        <f>'FAR1 01 particular and ous'!T799</f>
        <v>0</v>
      </c>
      <c r="U96" s="130">
        <f>'FAR1 01 particular and ous'!U799</f>
        <v>1878169.7999999998</v>
      </c>
      <c r="V96" s="130">
        <f>'FAR1 01 particular and ous'!V799</f>
        <v>0</v>
      </c>
      <c r="W96" s="130">
        <f>'FAR1 01 particular and ous'!W799</f>
        <v>485830.20000000007</v>
      </c>
      <c r="X96" s="130">
        <f>'FAR1 01 particular and ous'!X799</f>
        <v>0</v>
      </c>
      <c r="Y96" s="130">
        <f>'FAR1 01 particular and ous'!Y799</f>
        <v>0</v>
      </c>
    </row>
    <row r="97" spans="1:25" s="108" customFormat="1" ht="35.1" customHeight="1" x14ac:dyDescent="0.25">
      <c r="A97" s="108" t="s">
        <v>62</v>
      </c>
      <c r="B97" s="126" t="s">
        <v>63</v>
      </c>
      <c r="C97" s="110">
        <v>100030000000</v>
      </c>
      <c r="D97" s="130">
        <f>'FAR1 01 particular and ous'!D800</f>
        <v>2615000</v>
      </c>
      <c r="E97" s="130">
        <f>'FAR1 01 particular and ous'!E800</f>
        <v>0</v>
      </c>
      <c r="F97" s="130">
        <f>'FAR1 01 particular and ous'!F800</f>
        <v>2615000</v>
      </c>
      <c r="G97" s="130">
        <f>'FAR1 01 particular and ous'!G800</f>
        <v>2615000</v>
      </c>
      <c r="H97" s="130">
        <f>'FAR1 01 particular and ous'!H800</f>
        <v>0</v>
      </c>
      <c r="I97" s="130">
        <f>'FAR1 01 particular and ous'!I800</f>
        <v>0</v>
      </c>
      <c r="J97" s="130">
        <f>'FAR1 01 particular and ous'!J800</f>
        <v>0</v>
      </c>
      <c r="K97" s="130">
        <f>'FAR1 01 particular and ous'!K800</f>
        <v>2615000</v>
      </c>
      <c r="L97" s="130">
        <f>'FAR1 01 particular and ous'!L800</f>
        <v>660584.95999999996</v>
      </c>
      <c r="M97" s="130">
        <f>'FAR1 01 particular and ous'!M800</f>
        <v>794584.19</v>
      </c>
      <c r="N97" s="130">
        <f>'FAR1 01 particular and ous'!N800</f>
        <v>721871.23</v>
      </c>
      <c r="O97" s="130">
        <f>'FAR1 01 particular and ous'!O800</f>
        <v>0</v>
      </c>
      <c r="P97" s="130">
        <f>'FAR1 01 particular and ous'!P800</f>
        <v>2177040.38</v>
      </c>
      <c r="Q97" s="130">
        <f>'FAR1 01 particular and ous'!Q800</f>
        <v>660584.95999999996</v>
      </c>
      <c r="R97" s="130">
        <f>'FAR1 01 particular and ous'!R800</f>
        <v>794584.19</v>
      </c>
      <c r="S97" s="130">
        <f>'FAR1 01 particular and ous'!S800</f>
        <v>721871.23</v>
      </c>
      <c r="T97" s="130">
        <f>'FAR1 01 particular and ous'!T800</f>
        <v>0</v>
      </c>
      <c r="U97" s="130">
        <f>'FAR1 01 particular and ous'!U800</f>
        <v>2177040.38</v>
      </c>
      <c r="V97" s="130">
        <f>'FAR1 01 particular and ous'!V800</f>
        <v>0</v>
      </c>
      <c r="W97" s="130">
        <f>'FAR1 01 particular and ous'!W800</f>
        <v>437959.62000000017</v>
      </c>
      <c r="X97" s="130">
        <f>'FAR1 01 particular and ous'!X800</f>
        <v>0</v>
      </c>
      <c r="Y97" s="130">
        <f>'FAR1 01 particular and ous'!Y800</f>
        <v>0</v>
      </c>
    </row>
    <row r="98" spans="1:25" s="108" customFormat="1" ht="35.1" customHeight="1" x14ac:dyDescent="0.25">
      <c r="A98" s="108" t="s">
        <v>64</v>
      </c>
      <c r="B98" s="126" t="s">
        <v>65</v>
      </c>
      <c r="C98" s="110">
        <v>100030300002</v>
      </c>
      <c r="D98" s="130">
        <f>'FAR1 01 particular and ous'!D801</f>
        <v>2615000</v>
      </c>
      <c r="E98" s="130">
        <f>'FAR1 01 particular and ous'!E801</f>
        <v>0</v>
      </c>
      <c r="F98" s="130">
        <f>'FAR1 01 particular and ous'!F801</f>
        <v>2615000</v>
      </c>
      <c r="G98" s="130">
        <f>'FAR1 01 particular and ous'!G801</f>
        <v>2615000</v>
      </c>
      <c r="H98" s="130">
        <f>'FAR1 01 particular and ous'!H801</f>
        <v>0</v>
      </c>
      <c r="I98" s="130">
        <f>'FAR1 01 particular and ous'!I801</f>
        <v>0</v>
      </c>
      <c r="J98" s="130">
        <f>'FAR1 01 particular and ous'!J801</f>
        <v>0</v>
      </c>
      <c r="K98" s="130">
        <f>'FAR1 01 particular and ous'!K801</f>
        <v>2615000</v>
      </c>
      <c r="L98" s="130">
        <f>'FAR1 01 particular and ous'!L801</f>
        <v>660584.95999999996</v>
      </c>
      <c r="M98" s="130">
        <f>'FAR1 01 particular and ous'!M801</f>
        <v>794584.19</v>
      </c>
      <c r="N98" s="130">
        <f>'FAR1 01 particular and ous'!N801</f>
        <v>721871.23</v>
      </c>
      <c r="O98" s="130">
        <f>'FAR1 01 particular and ous'!O801</f>
        <v>0</v>
      </c>
      <c r="P98" s="130">
        <f>'FAR1 01 particular and ous'!P801</f>
        <v>2177040.38</v>
      </c>
      <c r="Q98" s="130">
        <f>'FAR1 01 particular and ous'!Q801</f>
        <v>660584.95999999996</v>
      </c>
      <c r="R98" s="130">
        <f>'FAR1 01 particular and ous'!R801</f>
        <v>794584.19</v>
      </c>
      <c r="S98" s="130">
        <f>'FAR1 01 particular and ous'!S801</f>
        <v>721871.23</v>
      </c>
      <c r="T98" s="130">
        <f>'FAR1 01 particular and ous'!T801</f>
        <v>0</v>
      </c>
      <c r="U98" s="130">
        <f>'FAR1 01 particular and ous'!U801</f>
        <v>2177040.38</v>
      </c>
      <c r="V98" s="130">
        <f>'FAR1 01 particular and ous'!V801</f>
        <v>0</v>
      </c>
      <c r="W98" s="130">
        <f>'FAR1 01 particular and ous'!W801</f>
        <v>437959.62000000017</v>
      </c>
      <c r="X98" s="130">
        <f>'FAR1 01 particular and ous'!X801</f>
        <v>0</v>
      </c>
      <c r="Y98" s="130">
        <f>'FAR1 01 particular and ous'!Y801</f>
        <v>0</v>
      </c>
    </row>
    <row r="99" spans="1:25" s="108" customFormat="1" ht="35.1" customHeight="1" x14ac:dyDescent="0.25">
      <c r="A99" s="108" t="s">
        <v>66</v>
      </c>
      <c r="B99" s="126" t="s">
        <v>39</v>
      </c>
      <c r="C99" s="116"/>
      <c r="D99" s="130">
        <f>'FAR1 01 particular and ous'!D802</f>
        <v>2615000</v>
      </c>
      <c r="E99" s="130">
        <f>'FAR1 01 particular and ous'!E802</f>
        <v>0</v>
      </c>
      <c r="F99" s="130">
        <f>'FAR1 01 particular and ous'!F802</f>
        <v>2615000</v>
      </c>
      <c r="G99" s="130">
        <f>'FAR1 01 particular and ous'!G802</f>
        <v>2615000</v>
      </c>
      <c r="H99" s="130">
        <f>'FAR1 01 particular and ous'!H802</f>
        <v>0</v>
      </c>
      <c r="I99" s="130">
        <f>'FAR1 01 particular and ous'!I802</f>
        <v>0</v>
      </c>
      <c r="J99" s="130">
        <f>'FAR1 01 particular and ous'!J802</f>
        <v>0</v>
      </c>
      <c r="K99" s="130">
        <f>'FAR1 01 particular and ous'!K802</f>
        <v>2615000</v>
      </c>
      <c r="L99" s="130">
        <f>'FAR1 01 particular and ous'!L802</f>
        <v>660584.95999999996</v>
      </c>
      <c r="M99" s="130">
        <f>'FAR1 01 particular and ous'!M802</f>
        <v>794584.19</v>
      </c>
      <c r="N99" s="130">
        <f>'FAR1 01 particular and ous'!N802</f>
        <v>721871.23</v>
      </c>
      <c r="O99" s="130">
        <f>'FAR1 01 particular and ous'!O802</f>
        <v>0</v>
      </c>
      <c r="P99" s="130">
        <f>'FAR1 01 particular and ous'!P802</f>
        <v>2177040.38</v>
      </c>
      <c r="Q99" s="130">
        <f>'FAR1 01 particular and ous'!Q802</f>
        <v>660584.95999999996</v>
      </c>
      <c r="R99" s="130">
        <f>'FAR1 01 particular and ous'!R802</f>
        <v>794584.19</v>
      </c>
      <c r="S99" s="130">
        <f>'FAR1 01 particular and ous'!S802</f>
        <v>721871.23</v>
      </c>
      <c r="T99" s="130">
        <f>'FAR1 01 particular and ous'!T802</f>
        <v>0</v>
      </c>
      <c r="U99" s="130">
        <f>'FAR1 01 particular and ous'!U802</f>
        <v>2177040.38</v>
      </c>
      <c r="V99" s="130">
        <f>'FAR1 01 particular and ous'!V802</f>
        <v>0</v>
      </c>
      <c r="W99" s="130">
        <f>'FAR1 01 particular and ous'!W802</f>
        <v>437959.62000000017</v>
      </c>
      <c r="X99" s="130">
        <f>'FAR1 01 particular and ous'!X802</f>
        <v>0</v>
      </c>
      <c r="Y99" s="130">
        <f>'FAR1 01 particular and ous'!Y802</f>
        <v>0</v>
      </c>
    </row>
    <row r="100" spans="1:25" s="108" customFormat="1" ht="35.1" customHeight="1" x14ac:dyDescent="0.25">
      <c r="A100" s="108" t="s">
        <v>68</v>
      </c>
      <c r="B100" s="126" t="s">
        <v>69</v>
      </c>
      <c r="C100" s="110">
        <v>100030000000</v>
      </c>
      <c r="D100" s="130">
        <f>'FAR1 01 particular and ous'!D803</f>
        <v>2665000</v>
      </c>
      <c r="E100" s="130">
        <f>'FAR1 01 particular and ous'!E803</f>
        <v>0</v>
      </c>
      <c r="F100" s="130">
        <f>'FAR1 01 particular and ous'!F803</f>
        <v>2665000</v>
      </c>
      <c r="G100" s="130">
        <f>'FAR1 01 particular and ous'!G803</f>
        <v>2665000</v>
      </c>
      <c r="H100" s="130">
        <f>'FAR1 01 particular and ous'!H803</f>
        <v>0</v>
      </c>
      <c r="I100" s="130">
        <f>'FAR1 01 particular and ous'!I803</f>
        <v>0</v>
      </c>
      <c r="J100" s="130">
        <f>'FAR1 01 particular and ous'!J803</f>
        <v>0</v>
      </c>
      <c r="K100" s="130">
        <f>'FAR1 01 particular and ous'!K803</f>
        <v>2665000</v>
      </c>
      <c r="L100" s="130">
        <f>'FAR1 01 particular and ous'!L803</f>
        <v>691819.2</v>
      </c>
      <c r="M100" s="130">
        <f>'FAR1 01 particular and ous'!M803</f>
        <v>809046.97</v>
      </c>
      <c r="N100" s="130">
        <f>'FAR1 01 particular and ous'!N803</f>
        <v>732644.82000000007</v>
      </c>
      <c r="O100" s="130">
        <f>'FAR1 01 particular and ous'!O803</f>
        <v>0</v>
      </c>
      <c r="P100" s="130">
        <f>'FAR1 01 particular and ous'!P803</f>
        <v>2233510.9900000002</v>
      </c>
      <c r="Q100" s="130">
        <f>'FAR1 01 particular and ous'!Q803</f>
        <v>691819.2</v>
      </c>
      <c r="R100" s="130">
        <f>'FAR1 01 particular and ous'!R803</f>
        <v>563800.44999999995</v>
      </c>
      <c r="S100" s="130">
        <f>'FAR1 01 particular and ous'!S803</f>
        <v>733685.10000000009</v>
      </c>
      <c r="T100" s="130">
        <f>'FAR1 01 particular and ous'!T803</f>
        <v>0</v>
      </c>
      <c r="U100" s="130">
        <f>'FAR1 01 particular and ous'!U803</f>
        <v>1989304.75</v>
      </c>
      <c r="V100" s="130">
        <f>'FAR1 01 particular and ous'!V803</f>
        <v>0</v>
      </c>
      <c r="W100" s="130">
        <f>'FAR1 01 particular and ous'!W803</f>
        <v>431489.01</v>
      </c>
      <c r="X100" s="130">
        <f>'FAR1 01 particular and ous'!X803</f>
        <v>0</v>
      </c>
      <c r="Y100" s="130">
        <f>'FAR1 01 particular and ous'!Y803</f>
        <v>244206.23999999993</v>
      </c>
    </row>
    <row r="101" spans="1:25" s="108" customFormat="1" ht="35.1" customHeight="1" x14ac:dyDescent="0.25">
      <c r="A101" s="108" t="s">
        <v>70</v>
      </c>
      <c r="B101" s="126" t="s">
        <v>71</v>
      </c>
      <c r="C101" s="110">
        <v>100030300003</v>
      </c>
      <c r="D101" s="130">
        <f>'FAR1 01 particular and ous'!D804</f>
        <v>2665000</v>
      </c>
      <c r="E101" s="130">
        <f>'FAR1 01 particular and ous'!E804</f>
        <v>0</v>
      </c>
      <c r="F101" s="130">
        <f>'FAR1 01 particular and ous'!F804</f>
        <v>2665000</v>
      </c>
      <c r="G101" s="130">
        <f>'FAR1 01 particular and ous'!G804</f>
        <v>2665000</v>
      </c>
      <c r="H101" s="130">
        <f>'FAR1 01 particular and ous'!H804</f>
        <v>0</v>
      </c>
      <c r="I101" s="130">
        <f>'FAR1 01 particular and ous'!I804</f>
        <v>0</v>
      </c>
      <c r="J101" s="130">
        <f>'FAR1 01 particular and ous'!J804</f>
        <v>0</v>
      </c>
      <c r="K101" s="130">
        <f>'FAR1 01 particular and ous'!K804</f>
        <v>2665000</v>
      </c>
      <c r="L101" s="130">
        <f>'FAR1 01 particular and ous'!L804</f>
        <v>691819.2</v>
      </c>
      <c r="M101" s="130">
        <f>'FAR1 01 particular and ous'!M804</f>
        <v>809046.97</v>
      </c>
      <c r="N101" s="130">
        <f>'FAR1 01 particular and ous'!N804</f>
        <v>732644.82000000007</v>
      </c>
      <c r="O101" s="130">
        <f>'FAR1 01 particular and ous'!O804</f>
        <v>0</v>
      </c>
      <c r="P101" s="130">
        <f>'FAR1 01 particular and ous'!P804</f>
        <v>2233510.9900000002</v>
      </c>
      <c r="Q101" s="130">
        <f>'FAR1 01 particular and ous'!Q804</f>
        <v>691819.2</v>
      </c>
      <c r="R101" s="130">
        <f>'FAR1 01 particular and ous'!R804</f>
        <v>563800.44999999995</v>
      </c>
      <c r="S101" s="130">
        <f>'FAR1 01 particular and ous'!S804</f>
        <v>733685.10000000009</v>
      </c>
      <c r="T101" s="130">
        <f>'FAR1 01 particular and ous'!T804</f>
        <v>0</v>
      </c>
      <c r="U101" s="130">
        <f>'FAR1 01 particular and ous'!U804</f>
        <v>1989304.75</v>
      </c>
      <c r="V101" s="130">
        <f>'FAR1 01 particular and ous'!V804</f>
        <v>0</v>
      </c>
      <c r="W101" s="130">
        <f>'FAR1 01 particular and ous'!W804</f>
        <v>431489.01</v>
      </c>
      <c r="X101" s="130">
        <f>'FAR1 01 particular and ous'!X804</f>
        <v>0</v>
      </c>
      <c r="Y101" s="130">
        <f>'FAR1 01 particular and ous'!Y804</f>
        <v>244206.23999999993</v>
      </c>
    </row>
    <row r="102" spans="1:25" s="108" customFormat="1" ht="35.1" customHeight="1" x14ac:dyDescent="0.25">
      <c r="A102" s="108" t="s">
        <v>72</v>
      </c>
      <c r="B102" s="126" t="s">
        <v>39</v>
      </c>
      <c r="C102" s="116"/>
      <c r="D102" s="130">
        <f>'FAR1 01 particular and ous'!D805</f>
        <v>2665000</v>
      </c>
      <c r="E102" s="130">
        <f>'FAR1 01 particular and ous'!E805</f>
        <v>0</v>
      </c>
      <c r="F102" s="130">
        <f>'FAR1 01 particular and ous'!F805</f>
        <v>2665000</v>
      </c>
      <c r="G102" s="130">
        <f>'FAR1 01 particular and ous'!G805</f>
        <v>2665000</v>
      </c>
      <c r="H102" s="130">
        <f>'FAR1 01 particular and ous'!H805</f>
        <v>0</v>
      </c>
      <c r="I102" s="130">
        <f>'FAR1 01 particular and ous'!I805</f>
        <v>0</v>
      </c>
      <c r="J102" s="130">
        <f>'FAR1 01 particular and ous'!J805</f>
        <v>0</v>
      </c>
      <c r="K102" s="130">
        <f>'FAR1 01 particular and ous'!K805</f>
        <v>2665000</v>
      </c>
      <c r="L102" s="130">
        <f>'FAR1 01 particular and ous'!L805</f>
        <v>691819.2</v>
      </c>
      <c r="M102" s="130">
        <f>'FAR1 01 particular and ous'!M805</f>
        <v>809046.97</v>
      </c>
      <c r="N102" s="130">
        <f>'FAR1 01 particular and ous'!N805</f>
        <v>732644.82000000007</v>
      </c>
      <c r="O102" s="130">
        <f>'FAR1 01 particular and ous'!O805</f>
        <v>0</v>
      </c>
      <c r="P102" s="130">
        <f>'FAR1 01 particular and ous'!P805</f>
        <v>2233510.9900000002</v>
      </c>
      <c r="Q102" s="130">
        <f>'FAR1 01 particular and ous'!Q805</f>
        <v>691819.2</v>
      </c>
      <c r="R102" s="130">
        <f>'FAR1 01 particular and ous'!R805</f>
        <v>563800.44999999995</v>
      </c>
      <c r="S102" s="130">
        <f>'FAR1 01 particular and ous'!S805</f>
        <v>733685.10000000009</v>
      </c>
      <c r="T102" s="130">
        <f>'FAR1 01 particular and ous'!T805</f>
        <v>0</v>
      </c>
      <c r="U102" s="130">
        <f>'FAR1 01 particular and ous'!U805</f>
        <v>1989304.75</v>
      </c>
      <c r="V102" s="130">
        <f>'FAR1 01 particular and ous'!V805</f>
        <v>0</v>
      </c>
      <c r="W102" s="130">
        <f>'FAR1 01 particular and ous'!W805</f>
        <v>431489.01</v>
      </c>
      <c r="X102" s="130">
        <f>'FAR1 01 particular and ous'!X805</f>
        <v>0</v>
      </c>
      <c r="Y102" s="130">
        <f>'FAR1 01 particular and ous'!Y805</f>
        <v>244206.23999999993</v>
      </c>
    </row>
    <row r="103" spans="1:25" s="108" customFormat="1" ht="35.1" customHeight="1" x14ac:dyDescent="0.25">
      <c r="A103" s="108" t="s">
        <v>75</v>
      </c>
      <c r="B103" s="126" t="s">
        <v>76</v>
      </c>
      <c r="C103" s="110">
        <v>100030000000</v>
      </c>
      <c r="D103" s="130">
        <f>'FAR1 01 particular and ous'!D806</f>
        <v>2583000</v>
      </c>
      <c r="E103" s="130">
        <f>'FAR1 01 particular and ous'!E806</f>
        <v>-158547</v>
      </c>
      <c r="F103" s="130">
        <f>'FAR1 01 particular and ous'!F806</f>
        <v>2424453</v>
      </c>
      <c r="G103" s="130">
        <f>'FAR1 01 particular and ous'!G806</f>
        <v>2583000</v>
      </c>
      <c r="H103" s="130">
        <f>'FAR1 01 particular and ous'!H806</f>
        <v>0</v>
      </c>
      <c r="I103" s="130">
        <f>'FAR1 01 particular and ous'!I806</f>
        <v>-158547</v>
      </c>
      <c r="J103" s="130">
        <f>'FAR1 01 particular and ous'!J806</f>
        <v>0</v>
      </c>
      <c r="K103" s="130">
        <f>'FAR1 01 particular and ous'!K806</f>
        <v>2424453</v>
      </c>
      <c r="L103" s="130">
        <f>'FAR1 01 particular and ous'!L806</f>
        <v>549533.16</v>
      </c>
      <c r="M103" s="130">
        <f>'FAR1 01 particular and ous'!M806</f>
        <v>674724.52</v>
      </c>
      <c r="N103" s="130">
        <f>'FAR1 01 particular and ous'!N806</f>
        <v>628898.02</v>
      </c>
      <c r="O103" s="130">
        <f>'FAR1 01 particular and ous'!O806</f>
        <v>0</v>
      </c>
      <c r="P103" s="130">
        <f>'FAR1 01 particular and ous'!P806</f>
        <v>1853155.6999999997</v>
      </c>
      <c r="Q103" s="130">
        <f>'FAR1 01 particular and ous'!Q806</f>
        <v>549533.16</v>
      </c>
      <c r="R103" s="130">
        <f>'FAR1 01 particular and ous'!R806</f>
        <v>664676.44000000006</v>
      </c>
      <c r="S103" s="130">
        <f>'FAR1 01 particular and ous'!S806</f>
        <v>630039.22</v>
      </c>
      <c r="T103" s="130">
        <f>'FAR1 01 particular and ous'!T806</f>
        <v>0</v>
      </c>
      <c r="U103" s="130">
        <f>'FAR1 01 particular and ous'!U806</f>
        <v>1844248.8199999998</v>
      </c>
      <c r="V103" s="130">
        <f>'FAR1 01 particular and ous'!V806</f>
        <v>0</v>
      </c>
      <c r="W103" s="130">
        <f>'FAR1 01 particular and ous'!W806</f>
        <v>571297.30000000016</v>
      </c>
      <c r="X103" s="130">
        <f>'FAR1 01 particular and ous'!X806</f>
        <v>0</v>
      </c>
      <c r="Y103" s="130">
        <f>'FAR1 01 particular and ous'!Y806</f>
        <v>8906.8799999997718</v>
      </c>
    </row>
    <row r="104" spans="1:25" s="108" customFormat="1" ht="35.1" customHeight="1" x14ac:dyDescent="0.25">
      <c r="A104" s="108" t="s">
        <v>77</v>
      </c>
      <c r="B104" s="126" t="s">
        <v>78</v>
      </c>
      <c r="C104" s="110">
        <v>100030300004</v>
      </c>
      <c r="D104" s="130">
        <f>'FAR1 01 particular and ous'!D807</f>
        <v>2583000</v>
      </c>
      <c r="E104" s="130">
        <f>'FAR1 01 particular and ous'!E807</f>
        <v>-158547</v>
      </c>
      <c r="F104" s="130">
        <f>'FAR1 01 particular and ous'!F807</f>
        <v>2424453</v>
      </c>
      <c r="G104" s="130">
        <f>'FAR1 01 particular and ous'!G807</f>
        <v>2583000</v>
      </c>
      <c r="H104" s="130">
        <f>'FAR1 01 particular and ous'!H807</f>
        <v>0</v>
      </c>
      <c r="I104" s="130">
        <f>'FAR1 01 particular and ous'!I807</f>
        <v>-158547</v>
      </c>
      <c r="J104" s="130">
        <f>'FAR1 01 particular and ous'!J807</f>
        <v>0</v>
      </c>
      <c r="K104" s="130">
        <f>'FAR1 01 particular and ous'!K807</f>
        <v>2424453</v>
      </c>
      <c r="L104" s="130">
        <f>'FAR1 01 particular and ous'!L807</f>
        <v>549533.16</v>
      </c>
      <c r="M104" s="130">
        <f>'FAR1 01 particular and ous'!M807</f>
        <v>674724.52</v>
      </c>
      <c r="N104" s="130">
        <f>'FAR1 01 particular and ous'!N807</f>
        <v>628898.02</v>
      </c>
      <c r="O104" s="130">
        <f>'FAR1 01 particular and ous'!O807</f>
        <v>0</v>
      </c>
      <c r="P104" s="130">
        <f>'FAR1 01 particular and ous'!P807</f>
        <v>1853155.6999999997</v>
      </c>
      <c r="Q104" s="130">
        <f>'FAR1 01 particular and ous'!Q807</f>
        <v>549533.16</v>
      </c>
      <c r="R104" s="130">
        <f>'FAR1 01 particular and ous'!R807</f>
        <v>664676.44000000006</v>
      </c>
      <c r="S104" s="130">
        <f>'FAR1 01 particular and ous'!S807</f>
        <v>630039.22</v>
      </c>
      <c r="T104" s="130">
        <f>'FAR1 01 particular and ous'!T807</f>
        <v>0</v>
      </c>
      <c r="U104" s="130">
        <f>'FAR1 01 particular and ous'!U807</f>
        <v>1844248.8199999998</v>
      </c>
      <c r="V104" s="130">
        <f>'FAR1 01 particular and ous'!V807</f>
        <v>0</v>
      </c>
      <c r="W104" s="130">
        <f>'FAR1 01 particular and ous'!W807</f>
        <v>571297.30000000016</v>
      </c>
      <c r="X104" s="130">
        <f>'FAR1 01 particular and ous'!X807</f>
        <v>0</v>
      </c>
      <c r="Y104" s="130">
        <f>'FAR1 01 particular and ous'!Y807</f>
        <v>8906.8799999997718</v>
      </c>
    </row>
    <row r="105" spans="1:25" s="108" customFormat="1" ht="35.1" customHeight="1" x14ac:dyDescent="0.25">
      <c r="A105" s="108" t="s">
        <v>79</v>
      </c>
      <c r="B105" s="126" t="s">
        <v>39</v>
      </c>
      <c r="C105" s="116"/>
      <c r="D105" s="130">
        <f>'FAR1 01 particular and ous'!D808</f>
        <v>2583000</v>
      </c>
      <c r="E105" s="130">
        <f>'FAR1 01 particular and ous'!E808</f>
        <v>-158547</v>
      </c>
      <c r="F105" s="130">
        <f>'FAR1 01 particular and ous'!F808</f>
        <v>2424453</v>
      </c>
      <c r="G105" s="130">
        <f>'FAR1 01 particular and ous'!G808</f>
        <v>2583000</v>
      </c>
      <c r="H105" s="130">
        <f>'FAR1 01 particular and ous'!H808</f>
        <v>0</v>
      </c>
      <c r="I105" s="130">
        <f>'FAR1 01 particular and ous'!I808</f>
        <v>-158547</v>
      </c>
      <c r="J105" s="130">
        <f>'FAR1 01 particular and ous'!J808</f>
        <v>0</v>
      </c>
      <c r="K105" s="130">
        <f>'FAR1 01 particular and ous'!K808</f>
        <v>2424453</v>
      </c>
      <c r="L105" s="130">
        <f>'FAR1 01 particular and ous'!L808</f>
        <v>549533.16</v>
      </c>
      <c r="M105" s="130">
        <f>'FAR1 01 particular and ous'!M808</f>
        <v>674724.52</v>
      </c>
      <c r="N105" s="130">
        <f>'FAR1 01 particular and ous'!N808</f>
        <v>628898.02</v>
      </c>
      <c r="O105" s="130">
        <f>'FAR1 01 particular and ous'!O808</f>
        <v>0</v>
      </c>
      <c r="P105" s="130">
        <f>'FAR1 01 particular and ous'!P808</f>
        <v>1853155.6999999997</v>
      </c>
      <c r="Q105" s="130">
        <f>'FAR1 01 particular and ous'!Q808</f>
        <v>549533.16</v>
      </c>
      <c r="R105" s="130">
        <f>'FAR1 01 particular and ous'!R808</f>
        <v>664676.44000000006</v>
      </c>
      <c r="S105" s="130">
        <f>'FAR1 01 particular and ous'!S808</f>
        <v>630039.22</v>
      </c>
      <c r="T105" s="130">
        <f>'FAR1 01 particular and ous'!T808</f>
        <v>0</v>
      </c>
      <c r="U105" s="130">
        <f>'FAR1 01 particular and ous'!U808</f>
        <v>1844248.8199999998</v>
      </c>
      <c r="V105" s="130">
        <f>'FAR1 01 particular and ous'!V808</f>
        <v>0</v>
      </c>
      <c r="W105" s="130">
        <f>'FAR1 01 particular and ous'!W808</f>
        <v>571297.30000000016</v>
      </c>
      <c r="X105" s="130">
        <f>'FAR1 01 particular and ous'!X808</f>
        <v>0</v>
      </c>
      <c r="Y105" s="130">
        <f>'FAR1 01 particular and ous'!Y808</f>
        <v>8906.8799999997718</v>
      </c>
    </row>
    <row r="106" spans="1:25" s="108" customFormat="1" ht="35.1" customHeight="1" x14ac:dyDescent="0.25">
      <c r="A106" s="108" t="s">
        <v>81</v>
      </c>
      <c r="B106" s="126" t="s">
        <v>82</v>
      </c>
      <c r="C106" s="110">
        <v>100030000000</v>
      </c>
      <c r="D106" s="130">
        <f>'FAR1 01 particular and ous'!D809</f>
        <v>3150000</v>
      </c>
      <c r="E106" s="130">
        <f>'FAR1 01 particular and ous'!E809</f>
        <v>0</v>
      </c>
      <c r="F106" s="130">
        <f>'FAR1 01 particular and ous'!F809</f>
        <v>3150000</v>
      </c>
      <c r="G106" s="130">
        <f>'FAR1 01 particular and ous'!G809</f>
        <v>3150000</v>
      </c>
      <c r="H106" s="130">
        <f>'FAR1 01 particular and ous'!H809</f>
        <v>0</v>
      </c>
      <c r="I106" s="130">
        <f>'FAR1 01 particular and ous'!I809</f>
        <v>0</v>
      </c>
      <c r="J106" s="130">
        <f>'FAR1 01 particular and ous'!J809</f>
        <v>0</v>
      </c>
      <c r="K106" s="130">
        <f>'FAR1 01 particular and ous'!K809</f>
        <v>3150000</v>
      </c>
      <c r="L106" s="130">
        <f>'FAR1 01 particular and ous'!L809</f>
        <v>716705.45000000007</v>
      </c>
      <c r="M106" s="130">
        <f>'FAR1 01 particular and ous'!M809</f>
        <v>859567.83000000007</v>
      </c>
      <c r="N106" s="130">
        <f>'FAR1 01 particular and ous'!N809</f>
        <v>778873.67999999993</v>
      </c>
      <c r="O106" s="130">
        <f>'FAR1 01 particular and ous'!O809</f>
        <v>0</v>
      </c>
      <c r="P106" s="130">
        <f>'FAR1 01 particular and ous'!P809</f>
        <v>2355146.96</v>
      </c>
      <c r="Q106" s="130">
        <f>'FAR1 01 particular and ous'!Q809</f>
        <v>716705.45000000007</v>
      </c>
      <c r="R106" s="130">
        <f>'FAR1 01 particular and ous'!R809</f>
        <v>859567.83000000007</v>
      </c>
      <c r="S106" s="130">
        <f>'FAR1 01 particular and ous'!S809</f>
        <v>778873.67999999993</v>
      </c>
      <c r="T106" s="130">
        <f>'FAR1 01 particular and ous'!T809</f>
        <v>0</v>
      </c>
      <c r="U106" s="130">
        <f>'FAR1 01 particular and ous'!U809</f>
        <v>2355146.96</v>
      </c>
      <c r="V106" s="130">
        <f>'FAR1 01 particular and ous'!V809</f>
        <v>0</v>
      </c>
      <c r="W106" s="130">
        <f>'FAR1 01 particular and ous'!W809</f>
        <v>794853.04</v>
      </c>
      <c r="X106" s="130">
        <f>'FAR1 01 particular and ous'!X809</f>
        <v>0</v>
      </c>
      <c r="Y106" s="130">
        <f>'FAR1 01 particular and ous'!Y809</f>
        <v>0</v>
      </c>
    </row>
    <row r="107" spans="1:25" s="108" customFormat="1" ht="35.1" customHeight="1" x14ac:dyDescent="0.25">
      <c r="A107" s="108" t="s">
        <v>83</v>
      </c>
      <c r="B107" s="126" t="s">
        <v>84</v>
      </c>
      <c r="C107" s="110">
        <v>100030300005</v>
      </c>
      <c r="D107" s="130">
        <f>'FAR1 01 particular and ous'!D810</f>
        <v>3150000</v>
      </c>
      <c r="E107" s="130">
        <f>'FAR1 01 particular and ous'!E810</f>
        <v>0</v>
      </c>
      <c r="F107" s="130">
        <f>'FAR1 01 particular and ous'!F810</f>
        <v>3150000</v>
      </c>
      <c r="G107" s="130">
        <f>'FAR1 01 particular and ous'!G810</f>
        <v>3150000</v>
      </c>
      <c r="H107" s="130">
        <f>'FAR1 01 particular and ous'!H810</f>
        <v>0</v>
      </c>
      <c r="I107" s="130">
        <f>'FAR1 01 particular and ous'!I810</f>
        <v>0</v>
      </c>
      <c r="J107" s="130">
        <f>'FAR1 01 particular and ous'!J810</f>
        <v>0</v>
      </c>
      <c r="K107" s="130">
        <f>'FAR1 01 particular and ous'!K810</f>
        <v>3150000</v>
      </c>
      <c r="L107" s="130">
        <f>'FAR1 01 particular and ous'!L810</f>
        <v>716705.45000000007</v>
      </c>
      <c r="M107" s="130">
        <f>'FAR1 01 particular and ous'!M810</f>
        <v>859567.83000000007</v>
      </c>
      <c r="N107" s="130">
        <f>'FAR1 01 particular and ous'!N810</f>
        <v>778873.67999999993</v>
      </c>
      <c r="O107" s="130">
        <f>'FAR1 01 particular and ous'!O810</f>
        <v>0</v>
      </c>
      <c r="P107" s="130">
        <f>'FAR1 01 particular and ous'!P810</f>
        <v>2355146.96</v>
      </c>
      <c r="Q107" s="130">
        <f>'FAR1 01 particular and ous'!Q810</f>
        <v>716705.45000000007</v>
      </c>
      <c r="R107" s="130">
        <f>'FAR1 01 particular and ous'!R810</f>
        <v>859567.83000000007</v>
      </c>
      <c r="S107" s="130">
        <f>'FAR1 01 particular and ous'!S810</f>
        <v>778873.67999999993</v>
      </c>
      <c r="T107" s="130">
        <f>'FAR1 01 particular and ous'!T810</f>
        <v>0</v>
      </c>
      <c r="U107" s="130">
        <f>'FAR1 01 particular and ous'!U810</f>
        <v>2355146.96</v>
      </c>
      <c r="V107" s="130">
        <f>'FAR1 01 particular and ous'!V810</f>
        <v>0</v>
      </c>
      <c r="W107" s="130">
        <f>'FAR1 01 particular and ous'!W810</f>
        <v>794853.04</v>
      </c>
      <c r="X107" s="130">
        <f>'FAR1 01 particular and ous'!X810</f>
        <v>0</v>
      </c>
      <c r="Y107" s="130">
        <f>'FAR1 01 particular and ous'!Y810</f>
        <v>0</v>
      </c>
    </row>
    <row r="108" spans="1:25" s="108" customFormat="1" ht="35.1" customHeight="1" x14ac:dyDescent="0.25">
      <c r="A108" s="108" t="s">
        <v>85</v>
      </c>
      <c r="B108" s="126" t="s">
        <v>39</v>
      </c>
      <c r="C108" s="116"/>
      <c r="D108" s="130">
        <f>'FAR1 01 particular and ous'!D811</f>
        <v>3150000</v>
      </c>
      <c r="E108" s="130">
        <f>'FAR1 01 particular and ous'!E811</f>
        <v>0</v>
      </c>
      <c r="F108" s="130">
        <f>'FAR1 01 particular and ous'!F811</f>
        <v>3150000</v>
      </c>
      <c r="G108" s="130">
        <f>'FAR1 01 particular and ous'!G811</f>
        <v>3150000</v>
      </c>
      <c r="H108" s="130">
        <f>'FAR1 01 particular and ous'!H811</f>
        <v>0</v>
      </c>
      <c r="I108" s="130">
        <f>'FAR1 01 particular and ous'!I811</f>
        <v>0</v>
      </c>
      <c r="J108" s="130">
        <f>'FAR1 01 particular and ous'!J811</f>
        <v>0</v>
      </c>
      <c r="K108" s="130">
        <f>'FAR1 01 particular and ous'!K811</f>
        <v>3150000</v>
      </c>
      <c r="L108" s="130">
        <f>'FAR1 01 particular and ous'!L811</f>
        <v>716705.45000000007</v>
      </c>
      <c r="M108" s="130">
        <f>'FAR1 01 particular and ous'!M811</f>
        <v>859567.83000000007</v>
      </c>
      <c r="N108" s="130">
        <f>'FAR1 01 particular and ous'!N811</f>
        <v>778873.67999999993</v>
      </c>
      <c r="O108" s="130">
        <f>'FAR1 01 particular and ous'!O811</f>
        <v>0</v>
      </c>
      <c r="P108" s="130">
        <f>'FAR1 01 particular and ous'!P811</f>
        <v>2355146.96</v>
      </c>
      <c r="Q108" s="130">
        <f>'FAR1 01 particular and ous'!Q811</f>
        <v>716705.45000000007</v>
      </c>
      <c r="R108" s="130">
        <f>'FAR1 01 particular and ous'!R811</f>
        <v>859567.83000000007</v>
      </c>
      <c r="S108" s="130">
        <f>'FAR1 01 particular and ous'!S811</f>
        <v>778873.67999999993</v>
      </c>
      <c r="T108" s="130">
        <f>'FAR1 01 particular and ous'!T811</f>
        <v>0</v>
      </c>
      <c r="U108" s="130">
        <f>'FAR1 01 particular and ous'!U811</f>
        <v>2355146.96</v>
      </c>
      <c r="V108" s="130">
        <f>'FAR1 01 particular and ous'!V811</f>
        <v>0</v>
      </c>
      <c r="W108" s="130">
        <f>'FAR1 01 particular and ous'!W811</f>
        <v>794853.04</v>
      </c>
      <c r="X108" s="130">
        <f>'FAR1 01 particular and ous'!X811</f>
        <v>0</v>
      </c>
      <c r="Y108" s="130">
        <f>'FAR1 01 particular and ous'!Y811</f>
        <v>0</v>
      </c>
    </row>
    <row r="109" spans="1:25" s="108" customFormat="1" ht="35.1" customHeight="1" x14ac:dyDescent="0.25">
      <c r="A109" s="108" t="s">
        <v>87</v>
      </c>
      <c r="B109" s="126" t="s">
        <v>88</v>
      </c>
      <c r="C109" s="110">
        <v>100030000000</v>
      </c>
      <c r="D109" s="130">
        <f>'FAR1 01 particular and ous'!D812</f>
        <v>2884000</v>
      </c>
      <c r="E109" s="130">
        <f>'FAR1 01 particular and ous'!E812</f>
        <v>0</v>
      </c>
      <c r="F109" s="130">
        <f>'FAR1 01 particular and ous'!F812</f>
        <v>2884000</v>
      </c>
      <c r="G109" s="130">
        <f>'FAR1 01 particular and ous'!G812</f>
        <v>2884000</v>
      </c>
      <c r="H109" s="130">
        <f>'FAR1 01 particular and ous'!H812</f>
        <v>0</v>
      </c>
      <c r="I109" s="130">
        <f>'FAR1 01 particular and ous'!I812</f>
        <v>0</v>
      </c>
      <c r="J109" s="130">
        <f>'FAR1 01 particular and ous'!J812</f>
        <v>0</v>
      </c>
      <c r="K109" s="130">
        <f>'FAR1 01 particular and ous'!K812</f>
        <v>2884000</v>
      </c>
      <c r="L109" s="130">
        <f>'FAR1 01 particular and ous'!L812</f>
        <v>675376.5</v>
      </c>
      <c r="M109" s="130">
        <f>'FAR1 01 particular and ous'!M812</f>
        <v>796088.17</v>
      </c>
      <c r="N109" s="130">
        <f>'FAR1 01 particular and ous'!N812</f>
        <v>687866.18</v>
      </c>
      <c r="O109" s="130">
        <f>'FAR1 01 particular and ous'!O812</f>
        <v>0</v>
      </c>
      <c r="P109" s="130">
        <f>'FAR1 01 particular and ous'!P812</f>
        <v>2159330.85</v>
      </c>
      <c r="Q109" s="130">
        <f>'FAR1 01 particular and ous'!Q812</f>
        <v>675376.5</v>
      </c>
      <c r="R109" s="130">
        <f>'FAR1 01 particular and ous'!R812</f>
        <v>796088.17</v>
      </c>
      <c r="S109" s="130">
        <f>'FAR1 01 particular and ous'!S812</f>
        <v>687866.18</v>
      </c>
      <c r="T109" s="130">
        <f>'FAR1 01 particular and ous'!T812</f>
        <v>0</v>
      </c>
      <c r="U109" s="130">
        <f>'FAR1 01 particular and ous'!U812</f>
        <v>2159330.85</v>
      </c>
      <c r="V109" s="130">
        <f>'FAR1 01 particular and ous'!V812</f>
        <v>0</v>
      </c>
      <c r="W109" s="130">
        <f>'FAR1 01 particular and ous'!W812</f>
        <v>724669.15</v>
      </c>
      <c r="X109" s="130">
        <f>'FAR1 01 particular and ous'!X812</f>
        <v>0</v>
      </c>
      <c r="Y109" s="130">
        <f>'FAR1 01 particular and ous'!Y812</f>
        <v>0</v>
      </c>
    </row>
    <row r="110" spans="1:25" s="108" customFormat="1" ht="35.1" customHeight="1" x14ac:dyDescent="0.25">
      <c r="A110" s="108" t="s">
        <v>89</v>
      </c>
      <c r="B110" s="126" t="s">
        <v>90</v>
      </c>
      <c r="C110" s="110">
        <v>100030300006</v>
      </c>
      <c r="D110" s="130">
        <f>'FAR1 01 particular and ous'!D813</f>
        <v>2884000</v>
      </c>
      <c r="E110" s="130">
        <f>'FAR1 01 particular and ous'!E813</f>
        <v>0</v>
      </c>
      <c r="F110" s="130">
        <f>'FAR1 01 particular and ous'!F813</f>
        <v>2884000</v>
      </c>
      <c r="G110" s="130">
        <f>'FAR1 01 particular and ous'!G813</f>
        <v>2884000</v>
      </c>
      <c r="H110" s="130">
        <f>'FAR1 01 particular and ous'!H813</f>
        <v>0</v>
      </c>
      <c r="I110" s="130">
        <f>'FAR1 01 particular and ous'!I813</f>
        <v>0</v>
      </c>
      <c r="J110" s="130">
        <f>'FAR1 01 particular and ous'!J813</f>
        <v>0</v>
      </c>
      <c r="K110" s="130">
        <f>'FAR1 01 particular and ous'!K813</f>
        <v>2884000</v>
      </c>
      <c r="L110" s="130">
        <f>'FAR1 01 particular and ous'!L813</f>
        <v>675376.5</v>
      </c>
      <c r="M110" s="130">
        <f>'FAR1 01 particular and ous'!M813</f>
        <v>796088.17</v>
      </c>
      <c r="N110" s="130">
        <f>'FAR1 01 particular and ous'!N813</f>
        <v>687866.18</v>
      </c>
      <c r="O110" s="130">
        <f>'FAR1 01 particular and ous'!O813</f>
        <v>0</v>
      </c>
      <c r="P110" s="130">
        <f>'FAR1 01 particular and ous'!P813</f>
        <v>2159330.85</v>
      </c>
      <c r="Q110" s="130">
        <f>'FAR1 01 particular and ous'!Q813</f>
        <v>675376.5</v>
      </c>
      <c r="R110" s="130">
        <f>'FAR1 01 particular and ous'!R813</f>
        <v>796088.17</v>
      </c>
      <c r="S110" s="130">
        <f>'FAR1 01 particular and ous'!S813</f>
        <v>687866.18</v>
      </c>
      <c r="T110" s="130">
        <f>'FAR1 01 particular and ous'!T813</f>
        <v>0</v>
      </c>
      <c r="U110" s="130">
        <f>'FAR1 01 particular and ous'!U813</f>
        <v>2159330.85</v>
      </c>
      <c r="V110" s="130">
        <f>'FAR1 01 particular and ous'!V813</f>
        <v>0</v>
      </c>
      <c r="W110" s="130">
        <f>'FAR1 01 particular and ous'!W813</f>
        <v>724669.15</v>
      </c>
      <c r="X110" s="130">
        <f>'FAR1 01 particular and ous'!X813</f>
        <v>0</v>
      </c>
      <c r="Y110" s="130">
        <f>'FAR1 01 particular and ous'!Y813</f>
        <v>0</v>
      </c>
    </row>
    <row r="111" spans="1:25" s="108" customFormat="1" ht="35.1" customHeight="1" x14ac:dyDescent="0.25">
      <c r="A111" s="108" t="s">
        <v>91</v>
      </c>
      <c r="B111" s="126" t="s">
        <v>39</v>
      </c>
      <c r="C111" s="116"/>
      <c r="D111" s="130">
        <f>'FAR1 01 particular and ous'!D814</f>
        <v>2884000</v>
      </c>
      <c r="E111" s="130">
        <f>'FAR1 01 particular and ous'!E814</f>
        <v>0</v>
      </c>
      <c r="F111" s="130">
        <f>'FAR1 01 particular and ous'!F814</f>
        <v>2884000</v>
      </c>
      <c r="G111" s="130">
        <f>'FAR1 01 particular and ous'!G814</f>
        <v>2884000</v>
      </c>
      <c r="H111" s="130">
        <f>'FAR1 01 particular and ous'!H814</f>
        <v>0</v>
      </c>
      <c r="I111" s="130">
        <f>'FAR1 01 particular and ous'!I814</f>
        <v>0</v>
      </c>
      <c r="J111" s="130">
        <f>'FAR1 01 particular and ous'!J814</f>
        <v>0</v>
      </c>
      <c r="K111" s="130">
        <f>'FAR1 01 particular and ous'!K814</f>
        <v>2884000</v>
      </c>
      <c r="L111" s="130">
        <f>'FAR1 01 particular and ous'!L814</f>
        <v>675376.5</v>
      </c>
      <c r="M111" s="130">
        <f>'FAR1 01 particular and ous'!M814</f>
        <v>796088.17</v>
      </c>
      <c r="N111" s="130">
        <f>'FAR1 01 particular and ous'!N814</f>
        <v>687866.18</v>
      </c>
      <c r="O111" s="130">
        <f>'FAR1 01 particular and ous'!O814</f>
        <v>0</v>
      </c>
      <c r="P111" s="130">
        <f>'FAR1 01 particular and ous'!P814</f>
        <v>2159330.85</v>
      </c>
      <c r="Q111" s="130">
        <f>'FAR1 01 particular and ous'!Q814</f>
        <v>675376.5</v>
      </c>
      <c r="R111" s="130">
        <f>'FAR1 01 particular and ous'!R814</f>
        <v>796088.17</v>
      </c>
      <c r="S111" s="130">
        <f>'FAR1 01 particular and ous'!S814</f>
        <v>687866.18</v>
      </c>
      <c r="T111" s="130">
        <f>'FAR1 01 particular and ous'!T814</f>
        <v>0</v>
      </c>
      <c r="U111" s="130">
        <f>'FAR1 01 particular and ous'!U814</f>
        <v>2159330.85</v>
      </c>
      <c r="V111" s="130">
        <f>'FAR1 01 particular and ous'!V814</f>
        <v>0</v>
      </c>
      <c r="W111" s="130">
        <f>'FAR1 01 particular and ous'!W814</f>
        <v>724669.15</v>
      </c>
      <c r="X111" s="130">
        <f>'FAR1 01 particular and ous'!X814</f>
        <v>0</v>
      </c>
      <c r="Y111" s="130">
        <f>'FAR1 01 particular and ous'!Y814</f>
        <v>0</v>
      </c>
    </row>
    <row r="112" spans="1:25" s="108" customFormat="1" ht="35.1" customHeight="1" x14ac:dyDescent="0.25">
      <c r="A112" s="108" t="s">
        <v>93</v>
      </c>
      <c r="B112" s="126" t="s">
        <v>94</v>
      </c>
      <c r="C112" s="110">
        <v>100030000000</v>
      </c>
      <c r="D112" s="130">
        <f>'FAR1 01 particular and ous'!D815</f>
        <v>2347000</v>
      </c>
      <c r="E112" s="130">
        <f>'FAR1 01 particular and ous'!E815</f>
        <v>0</v>
      </c>
      <c r="F112" s="130">
        <f>'FAR1 01 particular and ous'!F815</f>
        <v>2347000</v>
      </c>
      <c r="G112" s="130">
        <f>'FAR1 01 particular and ous'!G815</f>
        <v>2347000</v>
      </c>
      <c r="H112" s="130">
        <f>'FAR1 01 particular and ous'!H815</f>
        <v>0</v>
      </c>
      <c r="I112" s="130">
        <f>'FAR1 01 particular and ous'!I815</f>
        <v>0</v>
      </c>
      <c r="J112" s="130">
        <f>'FAR1 01 particular and ous'!J815</f>
        <v>0</v>
      </c>
      <c r="K112" s="130">
        <f>'FAR1 01 particular and ous'!K815</f>
        <v>2347000</v>
      </c>
      <c r="L112" s="130">
        <f>'FAR1 01 particular and ous'!L815</f>
        <v>519379.64</v>
      </c>
      <c r="M112" s="130">
        <f>'FAR1 01 particular and ous'!M815</f>
        <v>621007.37</v>
      </c>
      <c r="N112" s="130">
        <f>'FAR1 01 particular and ous'!N815</f>
        <v>763136.6399999999</v>
      </c>
      <c r="O112" s="130">
        <f>'FAR1 01 particular and ous'!O815</f>
        <v>0</v>
      </c>
      <c r="P112" s="130">
        <f>'FAR1 01 particular and ous'!P815</f>
        <v>1903523.65</v>
      </c>
      <c r="Q112" s="130">
        <f>'FAR1 01 particular and ous'!Q815</f>
        <v>519277.27999999997</v>
      </c>
      <c r="R112" s="130">
        <f>'FAR1 01 particular and ous'!R815</f>
        <v>620999.39999999991</v>
      </c>
      <c r="S112" s="130">
        <f>'FAR1 01 particular and ous'!S815</f>
        <v>572352.48</v>
      </c>
      <c r="T112" s="130">
        <f>'FAR1 01 particular and ous'!T815</f>
        <v>0</v>
      </c>
      <c r="U112" s="130">
        <f>'FAR1 01 particular and ous'!U815</f>
        <v>1712629.1600000001</v>
      </c>
      <c r="V112" s="130">
        <f>'FAR1 01 particular and ous'!V815</f>
        <v>0</v>
      </c>
      <c r="W112" s="130">
        <f>'FAR1 01 particular and ous'!W815</f>
        <v>443476.34999999986</v>
      </c>
      <c r="X112" s="130">
        <f>'FAR1 01 particular and ous'!X815</f>
        <v>0</v>
      </c>
      <c r="Y112" s="130">
        <f>'FAR1 01 particular and ous'!Y815</f>
        <v>190894.49000000011</v>
      </c>
    </row>
    <row r="113" spans="1:25" s="108" customFormat="1" ht="35.1" customHeight="1" x14ac:dyDescent="0.25">
      <c r="A113" s="108" t="s">
        <v>95</v>
      </c>
      <c r="B113" s="126" t="s">
        <v>96</v>
      </c>
      <c r="C113" s="110">
        <v>100030300007</v>
      </c>
      <c r="D113" s="130">
        <f>'FAR1 01 particular and ous'!D816</f>
        <v>2347000</v>
      </c>
      <c r="E113" s="130">
        <f>'FAR1 01 particular and ous'!E816</f>
        <v>0</v>
      </c>
      <c r="F113" s="130">
        <f>'FAR1 01 particular and ous'!F816</f>
        <v>2347000</v>
      </c>
      <c r="G113" s="130">
        <f>'FAR1 01 particular and ous'!G816</f>
        <v>2347000</v>
      </c>
      <c r="H113" s="130">
        <f>'FAR1 01 particular and ous'!H816</f>
        <v>0</v>
      </c>
      <c r="I113" s="130">
        <f>'FAR1 01 particular and ous'!I816</f>
        <v>0</v>
      </c>
      <c r="J113" s="130">
        <f>'FAR1 01 particular and ous'!J816</f>
        <v>0</v>
      </c>
      <c r="K113" s="130">
        <f>'FAR1 01 particular and ous'!K816</f>
        <v>2347000</v>
      </c>
      <c r="L113" s="130">
        <f>'FAR1 01 particular and ous'!L816</f>
        <v>519379.64</v>
      </c>
      <c r="M113" s="130">
        <f>'FAR1 01 particular and ous'!M816</f>
        <v>621007.37</v>
      </c>
      <c r="N113" s="130">
        <f>'FAR1 01 particular and ous'!N816</f>
        <v>763136.6399999999</v>
      </c>
      <c r="O113" s="130">
        <f>'FAR1 01 particular and ous'!O816</f>
        <v>0</v>
      </c>
      <c r="P113" s="130">
        <f>'FAR1 01 particular and ous'!P816</f>
        <v>1903523.65</v>
      </c>
      <c r="Q113" s="130">
        <f>'FAR1 01 particular and ous'!Q816</f>
        <v>519277.27999999997</v>
      </c>
      <c r="R113" s="130">
        <f>'FAR1 01 particular and ous'!R816</f>
        <v>620999.39999999991</v>
      </c>
      <c r="S113" s="130">
        <f>'FAR1 01 particular and ous'!S816</f>
        <v>572352.48</v>
      </c>
      <c r="T113" s="130">
        <f>'FAR1 01 particular and ous'!T816</f>
        <v>0</v>
      </c>
      <c r="U113" s="130">
        <f>'FAR1 01 particular and ous'!U816</f>
        <v>1712629.1600000001</v>
      </c>
      <c r="V113" s="130">
        <f>'FAR1 01 particular and ous'!V816</f>
        <v>0</v>
      </c>
      <c r="W113" s="130">
        <f>'FAR1 01 particular and ous'!W816</f>
        <v>443476.34999999986</v>
      </c>
      <c r="X113" s="130">
        <f>'FAR1 01 particular and ous'!X816</f>
        <v>0</v>
      </c>
      <c r="Y113" s="130">
        <f>'FAR1 01 particular and ous'!Y816</f>
        <v>190894.49000000011</v>
      </c>
    </row>
    <row r="114" spans="1:25" s="108" customFormat="1" ht="35.1" customHeight="1" x14ac:dyDescent="0.25">
      <c r="A114" s="108" t="s">
        <v>97</v>
      </c>
      <c r="B114" s="126" t="s">
        <v>39</v>
      </c>
      <c r="C114" s="116"/>
      <c r="D114" s="130">
        <f>'FAR1 01 particular and ous'!D817</f>
        <v>2347000</v>
      </c>
      <c r="E114" s="130">
        <f>'FAR1 01 particular and ous'!E817</f>
        <v>0</v>
      </c>
      <c r="F114" s="130">
        <f>'FAR1 01 particular and ous'!F817</f>
        <v>2347000</v>
      </c>
      <c r="G114" s="130">
        <f>'FAR1 01 particular and ous'!G817</f>
        <v>2347000</v>
      </c>
      <c r="H114" s="130">
        <f>'FAR1 01 particular and ous'!H817</f>
        <v>0</v>
      </c>
      <c r="I114" s="130">
        <f>'FAR1 01 particular and ous'!I817</f>
        <v>0</v>
      </c>
      <c r="J114" s="130">
        <f>'FAR1 01 particular and ous'!J817</f>
        <v>0</v>
      </c>
      <c r="K114" s="130">
        <f>'FAR1 01 particular and ous'!K817</f>
        <v>2347000</v>
      </c>
      <c r="L114" s="130">
        <f>'FAR1 01 particular and ous'!L817</f>
        <v>519379.64</v>
      </c>
      <c r="M114" s="130">
        <f>'FAR1 01 particular and ous'!M817</f>
        <v>621007.37</v>
      </c>
      <c r="N114" s="130">
        <f>'FAR1 01 particular and ous'!N817</f>
        <v>763136.6399999999</v>
      </c>
      <c r="O114" s="130">
        <f>'FAR1 01 particular and ous'!O817</f>
        <v>0</v>
      </c>
      <c r="P114" s="130">
        <f>'FAR1 01 particular and ous'!P817</f>
        <v>1903523.65</v>
      </c>
      <c r="Q114" s="130">
        <f>'FAR1 01 particular and ous'!Q817</f>
        <v>519277.27999999997</v>
      </c>
      <c r="R114" s="130">
        <f>'FAR1 01 particular and ous'!R817</f>
        <v>620999.39999999991</v>
      </c>
      <c r="S114" s="130">
        <f>'FAR1 01 particular and ous'!S817</f>
        <v>572352.48</v>
      </c>
      <c r="T114" s="130">
        <f>'FAR1 01 particular and ous'!T817</f>
        <v>0</v>
      </c>
      <c r="U114" s="130">
        <f>'FAR1 01 particular and ous'!U817</f>
        <v>1712629.1600000001</v>
      </c>
      <c r="V114" s="130">
        <f>'FAR1 01 particular and ous'!V817</f>
        <v>0</v>
      </c>
      <c r="W114" s="130">
        <f>'FAR1 01 particular and ous'!W817</f>
        <v>443476.34999999986</v>
      </c>
      <c r="X114" s="130">
        <f>'FAR1 01 particular and ous'!X817</f>
        <v>0</v>
      </c>
      <c r="Y114" s="130">
        <f>'FAR1 01 particular and ous'!Y817</f>
        <v>190894.49000000011</v>
      </c>
    </row>
    <row r="115" spans="1:25" s="108" customFormat="1" ht="35.1" customHeight="1" x14ac:dyDescent="0.25">
      <c r="A115" s="108" t="s">
        <v>99</v>
      </c>
      <c r="B115" s="126" t="s">
        <v>100</v>
      </c>
      <c r="C115" s="110">
        <v>100030000000</v>
      </c>
      <c r="D115" s="130">
        <f>'FAR1 01 particular and ous'!D818</f>
        <v>2622000</v>
      </c>
      <c r="E115" s="130">
        <f>'FAR1 01 particular and ous'!E818</f>
        <v>0</v>
      </c>
      <c r="F115" s="130">
        <f>'FAR1 01 particular and ous'!F818</f>
        <v>2622000</v>
      </c>
      <c r="G115" s="130">
        <f>'FAR1 01 particular and ous'!G818</f>
        <v>2622000</v>
      </c>
      <c r="H115" s="130">
        <f>'FAR1 01 particular and ous'!H818</f>
        <v>0</v>
      </c>
      <c r="I115" s="130">
        <f>'FAR1 01 particular and ous'!I818</f>
        <v>0</v>
      </c>
      <c r="J115" s="130">
        <f>'FAR1 01 particular and ous'!J818</f>
        <v>0</v>
      </c>
      <c r="K115" s="130">
        <f>'FAR1 01 particular and ous'!K818</f>
        <v>2622000</v>
      </c>
      <c r="L115" s="130">
        <f>'FAR1 01 particular and ous'!L818</f>
        <v>590809.67999999993</v>
      </c>
      <c r="M115" s="130">
        <f>'FAR1 01 particular and ous'!M818</f>
        <v>614855.76</v>
      </c>
      <c r="N115" s="130">
        <f>'FAR1 01 particular and ous'!N818</f>
        <v>580723.67999999993</v>
      </c>
      <c r="O115" s="130">
        <f>'FAR1 01 particular and ous'!O818</f>
        <v>0</v>
      </c>
      <c r="P115" s="130">
        <f>'FAR1 01 particular and ous'!P818</f>
        <v>1786389.12</v>
      </c>
      <c r="Q115" s="130">
        <f>'FAR1 01 particular and ous'!Q818</f>
        <v>590809.67999999993</v>
      </c>
      <c r="R115" s="130">
        <f>'FAR1 01 particular and ous'!R818</f>
        <v>614855.76</v>
      </c>
      <c r="S115" s="130">
        <f>'FAR1 01 particular and ous'!S818</f>
        <v>580723.67999999993</v>
      </c>
      <c r="T115" s="130">
        <f>'FAR1 01 particular and ous'!T818</f>
        <v>0</v>
      </c>
      <c r="U115" s="130">
        <f>'FAR1 01 particular and ous'!U818</f>
        <v>1786389.12</v>
      </c>
      <c r="V115" s="130">
        <f>'FAR1 01 particular and ous'!V818</f>
        <v>0</v>
      </c>
      <c r="W115" s="130">
        <f>'FAR1 01 particular and ous'!W818</f>
        <v>835610.88000000012</v>
      </c>
      <c r="X115" s="130">
        <f>'FAR1 01 particular and ous'!X818</f>
        <v>0</v>
      </c>
      <c r="Y115" s="130">
        <f>'FAR1 01 particular and ous'!Y818</f>
        <v>0</v>
      </c>
    </row>
    <row r="116" spans="1:25" s="108" customFormat="1" ht="35.1" customHeight="1" x14ac:dyDescent="0.25">
      <c r="A116" s="108" t="s">
        <v>101</v>
      </c>
      <c r="B116" s="126" t="s">
        <v>102</v>
      </c>
      <c r="C116" s="110">
        <v>100030300008</v>
      </c>
      <c r="D116" s="130">
        <f>'FAR1 01 particular and ous'!D819</f>
        <v>2622000</v>
      </c>
      <c r="E116" s="130">
        <f>'FAR1 01 particular and ous'!E819</f>
        <v>0</v>
      </c>
      <c r="F116" s="130">
        <f>'FAR1 01 particular and ous'!F819</f>
        <v>2622000</v>
      </c>
      <c r="G116" s="130">
        <f>'FAR1 01 particular and ous'!G819</f>
        <v>2622000</v>
      </c>
      <c r="H116" s="130">
        <f>'FAR1 01 particular and ous'!H819</f>
        <v>0</v>
      </c>
      <c r="I116" s="130">
        <f>'FAR1 01 particular and ous'!I819</f>
        <v>0</v>
      </c>
      <c r="J116" s="130">
        <f>'FAR1 01 particular and ous'!J819</f>
        <v>0</v>
      </c>
      <c r="K116" s="130">
        <f>'FAR1 01 particular and ous'!K819</f>
        <v>2622000</v>
      </c>
      <c r="L116" s="130">
        <f>'FAR1 01 particular and ous'!L819</f>
        <v>590809.67999999993</v>
      </c>
      <c r="M116" s="130">
        <f>'FAR1 01 particular and ous'!M819</f>
        <v>614855.76</v>
      </c>
      <c r="N116" s="130">
        <f>'FAR1 01 particular and ous'!N819</f>
        <v>580723.67999999993</v>
      </c>
      <c r="O116" s="130">
        <f>'FAR1 01 particular and ous'!O819</f>
        <v>0</v>
      </c>
      <c r="P116" s="130">
        <f>'FAR1 01 particular and ous'!P819</f>
        <v>1786389.12</v>
      </c>
      <c r="Q116" s="130">
        <f>'FAR1 01 particular and ous'!Q819</f>
        <v>590809.67999999993</v>
      </c>
      <c r="R116" s="130">
        <f>'FAR1 01 particular and ous'!R819</f>
        <v>614855.76</v>
      </c>
      <c r="S116" s="130">
        <f>'FAR1 01 particular and ous'!S819</f>
        <v>580723.67999999993</v>
      </c>
      <c r="T116" s="130">
        <f>'FAR1 01 particular and ous'!T819</f>
        <v>0</v>
      </c>
      <c r="U116" s="130">
        <f>'FAR1 01 particular and ous'!U819</f>
        <v>1786389.12</v>
      </c>
      <c r="V116" s="130">
        <f>'FAR1 01 particular and ous'!V819</f>
        <v>0</v>
      </c>
      <c r="W116" s="130">
        <f>'FAR1 01 particular and ous'!W819</f>
        <v>835610.88000000012</v>
      </c>
      <c r="X116" s="130">
        <f>'FAR1 01 particular and ous'!X819</f>
        <v>0</v>
      </c>
      <c r="Y116" s="130">
        <f>'FAR1 01 particular and ous'!Y819</f>
        <v>0</v>
      </c>
    </row>
    <row r="117" spans="1:25" s="108" customFormat="1" ht="35.1" customHeight="1" x14ac:dyDescent="0.25">
      <c r="A117" s="108" t="s">
        <v>103</v>
      </c>
      <c r="B117" s="126" t="s">
        <v>39</v>
      </c>
      <c r="C117" s="116"/>
      <c r="D117" s="130">
        <f>'FAR1 01 particular and ous'!D820</f>
        <v>2622000</v>
      </c>
      <c r="E117" s="130">
        <f>'FAR1 01 particular and ous'!E820</f>
        <v>0</v>
      </c>
      <c r="F117" s="130">
        <f>'FAR1 01 particular and ous'!F820</f>
        <v>2622000</v>
      </c>
      <c r="G117" s="130">
        <f>'FAR1 01 particular and ous'!G820</f>
        <v>2622000</v>
      </c>
      <c r="H117" s="130">
        <f>'FAR1 01 particular and ous'!H820</f>
        <v>0</v>
      </c>
      <c r="I117" s="130">
        <f>'FAR1 01 particular and ous'!I820</f>
        <v>0</v>
      </c>
      <c r="J117" s="130">
        <f>'FAR1 01 particular and ous'!J820</f>
        <v>0</v>
      </c>
      <c r="K117" s="130">
        <f>'FAR1 01 particular and ous'!K820</f>
        <v>2622000</v>
      </c>
      <c r="L117" s="130">
        <f>'FAR1 01 particular and ous'!L820</f>
        <v>590809.67999999993</v>
      </c>
      <c r="M117" s="130">
        <f>'FAR1 01 particular and ous'!M820</f>
        <v>614855.76</v>
      </c>
      <c r="N117" s="130">
        <f>'FAR1 01 particular and ous'!N820</f>
        <v>580723.67999999993</v>
      </c>
      <c r="O117" s="130">
        <f>'FAR1 01 particular and ous'!O820</f>
        <v>0</v>
      </c>
      <c r="P117" s="130">
        <f>'FAR1 01 particular and ous'!P820</f>
        <v>1786389.12</v>
      </c>
      <c r="Q117" s="130">
        <f>'FAR1 01 particular and ous'!Q820</f>
        <v>590809.67999999993</v>
      </c>
      <c r="R117" s="130">
        <f>'FAR1 01 particular and ous'!R820</f>
        <v>614855.76</v>
      </c>
      <c r="S117" s="130">
        <f>'FAR1 01 particular and ous'!S820</f>
        <v>580723.67999999993</v>
      </c>
      <c r="T117" s="130">
        <f>'FAR1 01 particular and ous'!T820</f>
        <v>0</v>
      </c>
      <c r="U117" s="130">
        <f>'FAR1 01 particular and ous'!U820</f>
        <v>1786389.12</v>
      </c>
      <c r="V117" s="130">
        <f>'FAR1 01 particular and ous'!V820</f>
        <v>0</v>
      </c>
      <c r="W117" s="130">
        <f>'FAR1 01 particular and ous'!W820</f>
        <v>835610.88000000012</v>
      </c>
      <c r="X117" s="130">
        <f>'FAR1 01 particular and ous'!X820</f>
        <v>0</v>
      </c>
      <c r="Y117" s="130">
        <f>'FAR1 01 particular and ous'!Y820</f>
        <v>0</v>
      </c>
    </row>
    <row r="118" spans="1:25" s="108" customFormat="1" ht="35.1" customHeight="1" x14ac:dyDescent="0.25">
      <c r="A118" s="108" t="s">
        <v>105</v>
      </c>
      <c r="B118" s="126" t="s">
        <v>106</v>
      </c>
      <c r="C118" s="110">
        <v>100030000000</v>
      </c>
      <c r="D118" s="130">
        <f>'FAR1 01 particular and ous'!D821</f>
        <v>2934000</v>
      </c>
      <c r="E118" s="130">
        <f>'FAR1 01 particular and ous'!E821</f>
        <v>0</v>
      </c>
      <c r="F118" s="130">
        <f>'FAR1 01 particular and ous'!F821</f>
        <v>2934000</v>
      </c>
      <c r="G118" s="130">
        <f>'FAR1 01 particular and ous'!G821</f>
        <v>2934000</v>
      </c>
      <c r="H118" s="130">
        <f>'FAR1 01 particular and ous'!H821</f>
        <v>0</v>
      </c>
      <c r="I118" s="130">
        <f>'FAR1 01 particular and ous'!I821</f>
        <v>0</v>
      </c>
      <c r="J118" s="130">
        <f>'FAR1 01 particular and ous'!J821</f>
        <v>0</v>
      </c>
      <c r="K118" s="130">
        <f>'FAR1 01 particular and ous'!K821</f>
        <v>2934000</v>
      </c>
      <c r="L118" s="130">
        <f>'FAR1 01 particular and ous'!L821</f>
        <v>412219.04</v>
      </c>
      <c r="M118" s="130">
        <f>'FAR1 01 particular and ous'!M821</f>
        <v>740637.48</v>
      </c>
      <c r="N118" s="130">
        <f>'FAR1 01 particular and ous'!N821</f>
        <v>949072.32000000007</v>
      </c>
      <c r="O118" s="130">
        <f>'FAR1 01 particular and ous'!O821</f>
        <v>0</v>
      </c>
      <c r="P118" s="130">
        <f>'FAR1 01 particular and ous'!P821</f>
        <v>2101928.84</v>
      </c>
      <c r="Q118" s="130">
        <f>'FAR1 01 particular and ous'!Q821</f>
        <v>412219.04</v>
      </c>
      <c r="R118" s="130">
        <f>'FAR1 01 particular and ous'!R821</f>
        <v>740637.48</v>
      </c>
      <c r="S118" s="130">
        <f>'FAR1 01 particular and ous'!S821</f>
        <v>949072.32000000007</v>
      </c>
      <c r="T118" s="130">
        <f>'FAR1 01 particular and ous'!T821</f>
        <v>0</v>
      </c>
      <c r="U118" s="130">
        <f>'FAR1 01 particular and ous'!U821</f>
        <v>2101928.84</v>
      </c>
      <c r="V118" s="130">
        <f>'FAR1 01 particular and ous'!V821</f>
        <v>0</v>
      </c>
      <c r="W118" s="130">
        <f>'FAR1 01 particular and ous'!W821</f>
        <v>832071.15999999992</v>
      </c>
      <c r="X118" s="130">
        <f>'FAR1 01 particular and ous'!X821</f>
        <v>0</v>
      </c>
      <c r="Y118" s="130">
        <f>'FAR1 01 particular and ous'!Y821</f>
        <v>0</v>
      </c>
    </row>
    <row r="119" spans="1:25" s="108" customFormat="1" ht="35.1" customHeight="1" x14ac:dyDescent="0.25">
      <c r="A119" s="108" t="s">
        <v>107</v>
      </c>
      <c r="B119" s="126" t="s">
        <v>108</v>
      </c>
      <c r="C119" s="110">
        <v>100030300009</v>
      </c>
      <c r="D119" s="130">
        <f>'FAR1 01 particular and ous'!D822</f>
        <v>2934000</v>
      </c>
      <c r="E119" s="130">
        <f>'FAR1 01 particular and ous'!E822</f>
        <v>0</v>
      </c>
      <c r="F119" s="130">
        <f>'FAR1 01 particular and ous'!F822</f>
        <v>2934000</v>
      </c>
      <c r="G119" s="130">
        <f>'FAR1 01 particular and ous'!G822</f>
        <v>2934000</v>
      </c>
      <c r="H119" s="130">
        <f>'FAR1 01 particular and ous'!H822</f>
        <v>0</v>
      </c>
      <c r="I119" s="130">
        <f>'FAR1 01 particular and ous'!I822</f>
        <v>0</v>
      </c>
      <c r="J119" s="130">
        <f>'FAR1 01 particular and ous'!J822</f>
        <v>0</v>
      </c>
      <c r="K119" s="130">
        <f>'FAR1 01 particular and ous'!K822</f>
        <v>2934000</v>
      </c>
      <c r="L119" s="130">
        <f>'FAR1 01 particular and ous'!L822</f>
        <v>412219.04</v>
      </c>
      <c r="M119" s="130">
        <f>'FAR1 01 particular and ous'!M822</f>
        <v>740637.48</v>
      </c>
      <c r="N119" s="130">
        <f>'FAR1 01 particular and ous'!N822</f>
        <v>949072.32000000007</v>
      </c>
      <c r="O119" s="130">
        <f>'FAR1 01 particular and ous'!O822</f>
        <v>0</v>
      </c>
      <c r="P119" s="130">
        <f>'FAR1 01 particular and ous'!P822</f>
        <v>2101928.84</v>
      </c>
      <c r="Q119" s="130">
        <f>'FAR1 01 particular and ous'!Q822</f>
        <v>412219.04</v>
      </c>
      <c r="R119" s="130">
        <f>'FAR1 01 particular and ous'!R822</f>
        <v>740637.48</v>
      </c>
      <c r="S119" s="130">
        <f>'FAR1 01 particular and ous'!S822</f>
        <v>949072.32000000007</v>
      </c>
      <c r="T119" s="130">
        <f>'FAR1 01 particular and ous'!T822</f>
        <v>0</v>
      </c>
      <c r="U119" s="130">
        <f>'FAR1 01 particular and ous'!U822</f>
        <v>2101928.84</v>
      </c>
      <c r="V119" s="130">
        <f>'FAR1 01 particular and ous'!V822</f>
        <v>0</v>
      </c>
      <c r="W119" s="130">
        <f>'FAR1 01 particular and ous'!W822</f>
        <v>832071.15999999992</v>
      </c>
      <c r="X119" s="130">
        <f>'FAR1 01 particular and ous'!X822</f>
        <v>0</v>
      </c>
      <c r="Y119" s="130">
        <f>'FAR1 01 particular and ous'!Y822</f>
        <v>0</v>
      </c>
    </row>
    <row r="120" spans="1:25" s="108" customFormat="1" ht="35.1" customHeight="1" x14ac:dyDescent="0.25">
      <c r="A120" s="108" t="s">
        <v>109</v>
      </c>
      <c r="B120" s="126" t="s">
        <v>39</v>
      </c>
      <c r="C120" s="116"/>
      <c r="D120" s="130">
        <f>'FAR1 01 particular and ous'!D823</f>
        <v>2934000</v>
      </c>
      <c r="E120" s="130">
        <f>'FAR1 01 particular and ous'!E823</f>
        <v>0</v>
      </c>
      <c r="F120" s="130">
        <f>'FAR1 01 particular and ous'!F823</f>
        <v>2934000</v>
      </c>
      <c r="G120" s="130">
        <f>'FAR1 01 particular and ous'!G823</f>
        <v>2934000</v>
      </c>
      <c r="H120" s="130">
        <f>'FAR1 01 particular and ous'!H823</f>
        <v>0</v>
      </c>
      <c r="I120" s="130">
        <f>'FAR1 01 particular and ous'!I823</f>
        <v>0</v>
      </c>
      <c r="J120" s="130">
        <f>'FAR1 01 particular and ous'!J823</f>
        <v>0</v>
      </c>
      <c r="K120" s="130">
        <f>'FAR1 01 particular and ous'!K823</f>
        <v>2934000</v>
      </c>
      <c r="L120" s="130">
        <f>'FAR1 01 particular and ous'!L823</f>
        <v>412219.04</v>
      </c>
      <c r="M120" s="130">
        <f>'FAR1 01 particular and ous'!M823</f>
        <v>740637.48</v>
      </c>
      <c r="N120" s="130">
        <f>'FAR1 01 particular and ous'!N823</f>
        <v>949072.32000000007</v>
      </c>
      <c r="O120" s="130">
        <f>'FAR1 01 particular and ous'!O823</f>
        <v>0</v>
      </c>
      <c r="P120" s="130">
        <f>'FAR1 01 particular and ous'!P823</f>
        <v>2101928.84</v>
      </c>
      <c r="Q120" s="130">
        <f>'FAR1 01 particular and ous'!Q823</f>
        <v>412219.04</v>
      </c>
      <c r="R120" s="130">
        <f>'FAR1 01 particular and ous'!R823</f>
        <v>740637.48</v>
      </c>
      <c r="S120" s="130">
        <f>'FAR1 01 particular and ous'!S823</f>
        <v>949072.32000000007</v>
      </c>
      <c r="T120" s="130">
        <f>'FAR1 01 particular and ous'!T823</f>
        <v>0</v>
      </c>
      <c r="U120" s="130">
        <f>'FAR1 01 particular and ous'!U823</f>
        <v>2101928.84</v>
      </c>
      <c r="V120" s="130">
        <f>'FAR1 01 particular and ous'!V823</f>
        <v>0</v>
      </c>
      <c r="W120" s="130">
        <f>'FAR1 01 particular and ous'!W823</f>
        <v>832071.15999999992</v>
      </c>
      <c r="X120" s="130">
        <f>'FAR1 01 particular and ous'!X823</f>
        <v>0</v>
      </c>
      <c r="Y120" s="130">
        <f>'FAR1 01 particular and ous'!Y823</f>
        <v>0</v>
      </c>
    </row>
    <row r="121" spans="1:25" s="108" customFormat="1" ht="35.1" customHeight="1" x14ac:dyDescent="0.25">
      <c r="A121" s="108" t="s">
        <v>111</v>
      </c>
      <c r="B121" s="126" t="s">
        <v>112</v>
      </c>
      <c r="C121" s="110">
        <v>100030000000</v>
      </c>
      <c r="D121" s="130">
        <f>'FAR1 01 particular and ous'!D824</f>
        <v>2483000</v>
      </c>
      <c r="E121" s="130">
        <f>'FAR1 01 particular and ous'!E824</f>
        <v>0</v>
      </c>
      <c r="F121" s="130">
        <f>'FAR1 01 particular and ous'!F824</f>
        <v>2483000</v>
      </c>
      <c r="G121" s="130">
        <f>'FAR1 01 particular and ous'!G824</f>
        <v>2483000</v>
      </c>
      <c r="H121" s="130">
        <f>'FAR1 01 particular and ous'!H824</f>
        <v>0</v>
      </c>
      <c r="I121" s="130">
        <f>'FAR1 01 particular and ous'!I824</f>
        <v>0</v>
      </c>
      <c r="J121" s="130">
        <f>'FAR1 01 particular and ous'!J824</f>
        <v>0</v>
      </c>
      <c r="K121" s="130">
        <f>'FAR1 01 particular and ous'!K824</f>
        <v>2483000</v>
      </c>
      <c r="L121" s="130">
        <f>'FAR1 01 particular and ous'!L824</f>
        <v>540096.48</v>
      </c>
      <c r="M121" s="130">
        <f>'FAR1 01 particular and ous'!M824</f>
        <v>827969.72</v>
      </c>
      <c r="N121" s="130">
        <f>'FAR1 01 particular and ous'!N824</f>
        <v>676745.31</v>
      </c>
      <c r="O121" s="130">
        <f>'FAR1 01 particular and ous'!O824</f>
        <v>0</v>
      </c>
      <c r="P121" s="130">
        <f>'FAR1 01 particular and ous'!P824</f>
        <v>2044811.5100000002</v>
      </c>
      <c r="Q121" s="130">
        <f>'FAR1 01 particular and ous'!Q824</f>
        <v>540096.48</v>
      </c>
      <c r="R121" s="130">
        <f>'FAR1 01 particular and ous'!R824</f>
        <v>827969.72</v>
      </c>
      <c r="S121" s="130">
        <f>'FAR1 01 particular and ous'!S824</f>
        <v>676745.31</v>
      </c>
      <c r="T121" s="130">
        <f>'FAR1 01 particular and ous'!T824</f>
        <v>0</v>
      </c>
      <c r="U121" s="130">
        <f>'FAR1 01 particular and ous'!U824</f>
        <v>2044811.5100000002</v>
      </c>
      <c r="V121" s="130">
        <f>'FAR1 01 particular and ous'!V824</f>
        <v>0</v>
      </c>
      <c r="W121" s="130">
        <f>'FAR1 01 particular and ous'!W824</f>
        <v>438188.48999999987</v>
      </c>
      <c r="X121" s="130">
        <f>'FAR1 01 particular and ous'!X824</f>
        <v>0</v>
      </c>
      <c r="Y121" s="130">
        <f>'FAR1 01 particular and ous'!Y824</f>
        <v>0</v>
      </c>
    </row>
    <row r="122" spans="1:25" s="108" customFormat="1" ht="35.1" customHeight="1" x14ac:dyDescent="0.25">
      <c r="A122" s="108" t="s">
        <v>113</v>
      </c>
      <c r="B122" s="126" t="s">
        <v>114</v>
      </c>
      <c r="C122" s="110">
        <v>100030300010</v>
      </c>
      <c r="D122" s="130">
        <f>'FAR1 01 particular and ous'!D825</f>
        <v>2483000</v>
      </c>
      <c r="E122" s="130">
        <f>'FAR1 01 particular and ous'!E825</f>
        <v>0</v>
      </c>
      <c r="F122" s="130">
        <f>'FAR1 01 particular and ous'!F825</f>
        <v>2483000</v>
      </c>
      <c r="G122" s="130">
        <f>'FAR1 01 particular and ous'!G825</f>
        <v>2483000</v>
      </c>
      <c r="H122" s="130">
        <f>'FAR1 01 particular and ous'!H825</f>
        <v>0</v>
      </c>
      <c r="I122" s="130">
        <f>'FAR1 01 particular and ous'!I825</f>
        <v>0</v>
      </c>
      <c r="J122" s="130">
        <f>'FAR1 01 particular and ous'!J825</f>
        <v>0</v>
      </c>
      <c r="K122" s="130">
        <f>'FAR1 01 particular and ous'!K825</f>
        <v>2483000</v>
      </c>
      <c r="L122" s="130">
        <f>'FAR1 01 particular and ous'!L825</f>
        <v>540096.48</v>
      </c>
      <c r="M122" s="130">
        <f>'FAR1 01 particular and ous'!M825</f>
        <v>827969.72</v>
      </c>
      <c r="N122" s="130">
        <f>'FAR1 01 particular and ous'!N825</f>
        <v>676745.31</v>
      </c>
      <c r="O122" s="130">
        <f>'FAR1 01 particular and ous'!O825</f>
        <v>0</v>
      </c>
      <c r="P122" s="130">
        <f>'FAR1 01 particular and ous'!P825</f>
        <v>2044811.5100000002</v>
      </c>
      <c r="Q122" s="130">
        <f>'FAR1 01 particular and ous'!Q825</f>
        <v>540096.48</v>
      </c>
      <c r="R122" s="130">
        <f>'FAR1 01 particular and ous'!R825</f>
        <v>827969.72</v>
      </c>
      <c r="S122" s="130">
        <f>'FAR1 01 particular and ous'!S825</f>
        <v>676745.31</v>
      </c>
      <c r="T122" s="130">
        <f>'FAR1 01 particular and ous'!T825</f>
        <v>0</v>
      </c>
      <c r="U122" s="130">
        <f>'FAR1 01 particular and ous'!U825</f>
        <v>2044811.5100000002</v>
      </c>
      <c r="V122" s="130">
        <f>'FAR1 01 particular and ous'!V825</f>
        <v>0</v>
      </c>
      <c r="W122" s="130">
        <f>'FAR1 01 particular and ous'!W825</f>
        <v>438188.48999999987</v>
      </c>
      <c r="X122" s="130">
        <f>'FAR1 01 particular and ous'!X825</f>
        <v>0</v>
      </c>
      <c r="Y122" s="130">
        <f>'FAR1 01 particular and ous'!Y825</f>
        <v>0</v>
      </c>
    </row>
    <row r="123" spans="1:25" s="108" customFormat="1" ht="35.1" customHeight="1" x14ac:dyDescent="0.25">
      <c r="A123" s="108" t="s">
        <v>115</v>
      </c>
      <c r="B123" s="126" t="s">
        <v>39</v>
      </c>
      <c r="C123" s="116"/>
      <c r="D123" s="130">
        <f>'FAR1 01 particular and ous'!D826</f>
        <v>2483000</v>
      </c>
      <c r="E123" s="130">
        <f>'FAR1 01 particular and ous'!E826</f>
        <v>0</v>
      </c>
      <c r="F123" s="130">
        <f>'FAR1 01 particular and ous'!F826</f>
        <v>2483000</v>
      </c>
      <c r="G123" s="130">
        <f>'FAR1 01 particular and ous'!G826</f>
        <v>2483000</v>
      </c>
      <c r="H123" s="130">
        <f>'FAR1 01 particular and ous'!H826</f>
        <v>0</v>
      </c>
      <c r="I123" s="130">
        <f>'FAR1 01 particular and ous'!I826</f>
        <v>0</v>
      </c>
      <c r="J123" s="130">
        <f>'FAR1 01 particular and ous'!J826</f>
        <v>0</v>
      </c>
      <c r="K123" s="130">
        <f>'FAR1 01 particular and ous'!K826</f>
        <v>2483000</v>
      </c>
      <c r="L123" s="130">
        <f>'FAR1 01 particular and ous'!L826</f>
        <v>540096.48</v>
      </c>
      <c r="M123" s="130">
        <f>'FAR1 01 particular and ous'!M826</f>
        <v>827969.72</v>
      </c>
      <c r="N123" s="130">
        <f>'FAR1 01 particular and ous'!N826</f>
        <v>676745.31</v>
      </c>
      <c r="O123" s="130">
        <f>'FAR1 01 particular and ous'!O826</f>
        <v>0</v>
      </c>
      <c r="P123" s="130">
        <f>'FAR1 01 particular and ous'!P826</f>
        <v>2044811.5100000002</v>
      </c>
      <c r="Q123" s="130">
        <f>'FAR1 01 particular and ous'!Q826</f>
        <v>540096.48</v>
      </c>
      <c r="R123" s="130">
        <f>'FAR1 01 particular and ous'!R826</f>
        <v>827969.72</v>
      </c>
      <c r="S123" s="130">
        <f>'FAR1 01 particular and ous'!S826</f>
        <v>676745.31</v>
      </c>
      <c r="T123" s="130">
        <f>'FAR1 01 particular and ous'!T826</f>
        <v>0</v>
      </c>
      <c r="U123" s="130">
        <f>'FAR1 01 particular and ous'!U826</f>
        <v>2044811.5100000002</v>
      </c>
      <c r="V123" s="130">
        <f>'FAR1 01 particular and ous'!V826</f>
        <v>0</v>
      </c>
      <c r="W123" s="130">
        <f>'FAR1 01 particular and ous'!W826</f>
        <v>438188.48999999987</v>
      </c>
      <c r="X123" s="130">
        <f>'FAR1 01 particular and ous'!X826</f>
        <v>0</v>
      </c>
      <c r="Y123" s="130">
        <f>'FAR1 01 particular and ous'!Y826</f>
        <v>0</v>
      </c>
    </row>
    <row r="124" spans="1:25" s="108" customFormat="1" ht="35.1" customHeight="1" x14ac:dyDescent="0.25">
      <c r="A124" s="108" t="s">
        <v>117</v>
      </c>
      <c r="B124" s="126" t="s">
        <v>118</v>
      </c>
      <c r="C124" s="110">
        <v>100030000000</v>
      </c>
      <c r="D124" s="130">
        <f>'FAR1 01 particular and ous'!D827</f>
        <v>2653000</v>
      </c>
      <c r="E124" s="130">
        <f>'FAR1 01 particular and ous'!E827</f>
        <v>0</v>
      </c>
      <c r="F124" s="130">
        <f>'FAR1 01 particular and ous'!F827</f>
        <v>2653000</v>
      </c>
      <c r="G124" s="130">
        <f>'FAR1 01 particular and ous'!G827</f>
        <v>2653000</v>
      </c>
      <c r="H124" s="130">
        <f>'FAR1 01 particular and ous'!H827</f>
        <v>0</v>
      </c>
      <c r="I124" s="130">
        <f>'FAR1 01 particular and ous'!I827</f>
        <v>0</v>
      </c>
      <c r="J124" s="130">
        <f>'FAR1 01 particular and ous'!J827</f>
        <v>0</v>
      </c>
      <c r="K124" s="130">
        <f>'FAR1 01 particular and ous'!K827</f>
        <v>2653000</v>
      </c>
      <c r="L124" s="130">
        <f>'FAR1 01 particular and ous'!L827</f>
        <v>587529.5</v>
      </c>
      <c r="M124" s="130">
        <f>'FAR1 01 particular and ous'!M827</f>
        <v>703574.85</v>
      </c>
      <c r="N124" s="130">
        <f>'FAR1 01 particular and ous'!N827</f>
        <v>593758.44000000006</v>
      </c>
      <c r="O124" s="130">
        <f>'FAR1 01 particular and ous'!O827</f>
        <v>0</v>
      </c>
      <c r="P124" s="130">
        <f>'FAR1 01 particular and ous'!P827</f>
        <v>1884862.7899999998</v>
      </c>
      <c r="Q124" s="130">
        <f>'FAR1 01 particular and ous'!Q827</f>
        <v>587529.5</v>
      </c>
      <c r="R124" s="130">
        <f>'FAR1 01 particular and ous'!R827</f>
        <v>703574.85</v>
      </c>
      <c r="S124" s="130">
        <f>'FAR1 01 particular and ous'!S827</f>
        <v>593758.44000000006</v>
      </c>
      <c r="T124" s="130">
        <f>'FAR1 01 particular and ous'!T827</f>
        <v>0</v>
      </c>
      <c r="U124" s="130">
        <f>'FAR1 01 particular and ous'!U827</f>
        <v>1884862.79</v>
      </c>
      <c r="V124" s="130">
        <f>'FAR1 01 particular and ous'!V827</f>
        <v>0</v>
      </c>
      <c r="W124" s="130">
        <f>'FAR1 01 particular and ous'!W827</f>
        <v>768137.21</v>
      </c>
      <c r="X124" s="130">
        <f>'FAR1 01 particular and ous'!X827</f>
        <v>0</v>
      </c>
      <c r="Y124" s="130">
        <f>'FAR1 01 particular and ous'!Y827</f>
        <v>-1.1641532182693481E-10</v>
      </c>
    </row>
    <row r="125" spans="1:25" s="108" customFormat="1" ht="35.1" customHeight="1" x14ac:dyDescent="0.25">
      <c r="A125" s="108" t="s">
        <v>119</v>
      </c>
      <c r="B125" s="126" t="s">
        <v>120</v>
      </c>
      <c r="C125" s="110">
        <v>100030300011</v>
      </c>
      <c r="D125" s="130">
        <f>'FAR1 01 particular and ous'!D828</f>
        <v>2653000</v>
      </c>
      <c r="E125" s="130">
        <f>'FAR1 01 particular and ous'!E828</f>
        <v>0</v>
      </c>
      <c r="F125" s="130">
        <f>'FAR1 01 particular and ous'!F828</f>
        <v>2653000</v>
      </c>
      <c r="G125" s="130">
        <f>'FAR1 01 particular and ous'!G828</f>
        <v>2653000</v>
      </c>
      <c r="H125" s="130">
        <f>'FAR1 01 particular and ous'!H828</f>
        <v>0</v>
      </c>
      <c r="I125" s="130">
        <f>'FAR1 01 particular and ous'!I828</f>
        <v>0</v>
      </c>
      <c r="J125" s="130">
        <f>'FAR1 01 particular and ous'!J828</f>
        <v>0</v>
      </c>
      <c r="K125" s="130">
        <f>'FAR1 01 particular and ous'!K828</f>
        <v>2653000</v>
      </c>
      <c r="L125" s="130">
        <f>'FAR1 01 particular and ous'!L828</f>
        <v>587529.5</v>
      </c>
      <c r="M125" s="130">
        <f>'FAR1 01 particular and ous'!M828</f>
        <v>703574.85</v>
      </c>
      <c r="N125" s="130">
        <f>'FAR1 01 particular and ous'!N828</f>
        <v>593758.44000000006</v>
      </c>
      <c r="O125" s="130">
        <f>'FAR1 01 particular and ous'!O828</f>
        <v>0</v>
      </c>
      <c r="P125" s="130">
        <f>'FAR1 01 particular and ous'!P828</f>
        <v>1884862.7899999998</v>
      </c>
      <c r="Q125" s="130">
        <f>'FAR1 01 particular and ous'!Q828</f>
        <v>587529.5</v>
      </c>
      <c r="R125" s="130">
        <f>'FAR1 01 particular and ous'!R828</f>
        <v>703574.85</v>
      </c>
      <c r="S125" s="130">
        <f>'FAR1 01 particular and ous'!S828</f>
        <v>593758.44000000006</v>
      </c>
      <c r="T125" s="130">
        <f>'FAR1 01 particular and ous'!T828</f>
        <v>0</v>
      </c>
      <c r="U125" s="130">
        <f>'FAR1 01 particular and ous'!U828</f>
        <v>1884862.79</v>
      </c>
      <c r="V125" s="130">
        <f>'FAR1 01 particular and ous'!V828</f>
        <v>0</v>
      </c>
      <c r="W125" s="130">
        <f>'FAR1 01 particular and ous'!W828</f>
        <v>768137.21</v>
      </c>
      <c r="X125" s="130">
        <f>'FAR1 01 particular and ous'!X828</f>
        <v>0</v>
      </c>
      <c r="Y125" s="130">
        <f>'FAR1 01 particular and ous'!Y828</f>
        <v>-1.1641532182693481E-10</v>
      </c>
    </row>
    <row r="126" spans="1:25" s="108" customFormat="1" ht="35.1" customHeight="1" x14ac:dyDescent="0.25">
      <c r="A126" s="108" t="s">
        <v>121</v>
      </c>
      <c r="B126" s="126" t="s">
        <v>39</v>
      </c>
      <c r="C126" s="116"/>
      <c r="D126" s="130">
        <f>'FAR1 01 particular and ous'!D829</f>
        <v>2653000</v>
      </c>
      <c r="E126" s="130">
        <f>'FAR1 01 particular and ous'!E829</f>
        <v>0</v>
      </c>
      <c r="F126" s="130">
        <f>'FAR1 01 particular and ous'!F829</f>
        <v>2653000</v>
      </c>
      <c r="G126" s="130">
        <f>'FAR1 01 particular and ous'!G829</f>
        <v>2653000</v>
      </c>
      <c r="H126" s="130">
        <f>'FAR1 01 particular and ous'!H829</f>
        <v>0</v>
      </c>
      <c r="I126" s="130">
        <f>'FAR1 01 particular and ous'!I829</f>
        <v>0</v>
      </c>
      <c r="J126" s="130">
        <f>'FAR1 01 particular and ous'!J829</f>
        <v>0</v>
      </c>
      <c r="K126" s="130">
        <f>'FAR1 01 particular and ous'!K829</f>
        <v>2653000</v>
      </c>
      <c r="L126" s="130">
        <f>'FAR1 01 particular and ous'!L829</f>
        <v>587529.5</v>
      </c>
      <c r="M126" s="130">
        <f>'FAR1 01 particular and ous'!M829</f>
        <v>703574.85</v>
      </c>
      <c r="N126" s="130">
        <f>'FAR1 01 particular and ous'!N829</f>
        <v>593758.44000000006</v>
      </c>
      <c r="O126" s="130">
        <f>'FAR1 01 particular and ous'!O829</f>
        <v>0</v>
      </c>
      <c r="P126" s="130">
        <f>'FAR1 01 particular and ous'!P829</f>
        <v>1884862.7899999998</v>
      </c>
      <c r="Q126" s="130">
        <f>'FAR1 01 particular and ous'!Q829</f>
        <v>587529.5</v>
      </c>
      <c r="R126" s="130">
        <f>'FAR1 01 particular and ous'!R829</f>
        <v>703574.85</v>
      </c>
      <c r="S126" s="130">
        <f>'FAR1 01 particular and ous'!S829</f>
        <v>593758.44000000006</v>
      </c>
      <c r="T126" s="130">
        <f>'FAR1 01 particular and ous'!T829</f>
        <v>0</v>
      </c>
      <c r="U126" s="130">
        <f>'FAR1 01 particular and ous'!U829</f>
        <v>1884862.79</v>
      </c>
      <c r="V126" s="130">
        <f>'FAR1 01 particular and ous'!V829</f>
        <v>0</v>
      </c>
      <c r="W126" s="130">
        <f>'FAR1 01 particular and ous'!W829</f>
        <v>768137.21</v>
      </c>
      <c r="X126" s="130">
        <f>'FAR1 01 particular and ous'!X829</f>
        <v>0</v>
      </c>
      <c r="Y126" s="130">
        <f>'FAR1 01 particular and ous'!Y829</f>
        <v>-1.1641532182693481E-10</v>
      </c>
    </row>
    <row r="127" spans="1:25" s="108" customFormat="1" ht="35.1" customHeight="1" x14ac:dyDescent="0.25">
      <c r="A127" s="108" t="s">
        <v>123</v>
      </c>
      <c r="B127" s="126" t="s">
        <v>124</v>
      </c>
      <c r="C127" s="110">
        <v>100030000000</v>
      </c>
      <c r="D127" s="130">
        <f>'FAR1 01 particular and ous'!D830</f>
        <v>3085000</v>
      </c>
      <c r="E127" s="130">
        <f>'FAR1 01 particular and ous'!E830</f>
        <v>0</v>
      </c>
      <c r="F127" s="130">
        <f>'FAR1 01 particular and ous'!F830</f>
        <v>3085000</v>
      </c>
      <c r="G127" s="130">
        <f>'FAR1 01 particular and ous'!G830</f>
        <v>3085000</v>
      </c>
      <c r="H127" s="130">
        <f>'FAR1 01 particular and ous'!H830</f>
        <v>0</v>
      </c>
      <c r="I127" s="130">
        <f>'FAR1 01 particular and ous'!I830</f>
        <v>0</v>
      </c>
      <c r="J127" s="130">
        <f>'FAR1 01 particular and ous'!J830</f>
        <v>0</v>
      </c>
      <c r="K127" s="130">
        <f>'FAR1 01 particular and ous'!K830</f>
        <v>3085000</v>
      </c>
      <c r="L127" s="130">
        <f>'FAR1 01 particular and ous'!L830</f>
        <v>676248.36</v>
      </c>
      <c r="M127" s="130">
        <f>'FAR1 01 particular and ous'!M830</f>
        <v>731614.44000000006</v>
      </c>
      <c r="N127" s="130">
        <f>'FAR1 01 particular and ous'!N830</f>
        <v>714547.85</v>
      </c>
      <c r="O127" s="130">
        <f>'FAR1 01 particular and ous'!O830</f>
        <v>0</v>
      </c>
      <c r="P127" s="130">
        <f>'FAR1 01 particular and ous'!P830</f>
        <v>2122410.65</v>
      </c>
      <c r="Q127" s="130">
        <f>'FAR1 01 particular and ous'!Q830</f>
        <v>616185.00000000012</v>
      </c>
      <c r="R127" s="130">
        <f>'FAR1 01 particular and ous'!R830</f>
        <v>789835.44000000006</v>
      </c>
      <c r="S127" s="130">
        <f>'FAR1 01 particular and ous'!S830</f>
        <v>709855.44</v>
      </c>
      <c r="T127" s="130">
        <f>'FAR1 01 particular and ous'!T830</f>
        <v>0</v>
      </c>
      <c r="U127" s="130">
        <f>'FAR1 01 particular and ous'!U830</f>
        <v>2115875.88</v>
      </c>
      <c r="V127" s="130">
        <f>'FAR1 01 particular and ous'!V830</f>
        <v>0</v>
      </c>
      <c r="W127" s="130">
        <f>'FAR1 01 particular and ous'!W830</f>
        <v>962589.35000000009</v>
      </c>
      <c r="X127" s="130">
        <f>'FAR1 01 particular and ous'!X830</f>
        <v>0</v>
      </c>
      <c r="Y127" s="130">
        <f>'FAR1 01 particular and ous'!Y830</f>
        <v>6534.7700000000186</v>
      </c>
    </row>
    <row r="128" spans="1:25" s="108" customFormat="1" ht="35.1" customHeight="1" x14ac:dyDescent="0.25">
      <c r="A128" s="108" t="s">
        <v>125</v>
      </c>
      <c r="B128" s="126" t="s">
        <v>126</v>
      </c>
      <c r="C128" s="110">
        <v>100030300012</v>
      </c>
      <c r="D128" s="130">
        <f>'FAR1 01 particular and ous'!D831</f>
        <v>3085000</v>
      </c>
      <c r="E128" s="130">
        <f>'FAR1 01 particular and ous'!E831</f>
        <v>0</v>
      </c>
      <c r="F128" s="130">
        <f>'FAR1 01 particular and ous'!F831</f>
        <v>3085000</v>
      </c>
      <c r="G128" s="130">
        <f>'FAR1 01 particular and ous'!G831</f>
        <v>3085000</v>
      </c>
      <c r="H128" s="130">
        <f>'FAR1 01 particular and ous'!H831</f>
        <v>0</v>
      </c>
      <c r="I128" s="130">
        <f>'FAR1 01 particular and ous'!I831</f>
        <v>0</v>
      </c>
      <c r="J128" s="130">
        <f>'FAR1 01 particular and ous'!J831</f>
        <v>0</v>
      </c>
      <c r="K128" s="130">
        <f>'FAR1 01 particular and ous'!K831</f>
        <v>3085000</v>
      </c>
      <c r="L128" s="130">
        <f>'FAR1 01 particular and ous'!L831</f>
        <v>676248.36</v>
      </c>
      <c r="M128" s="130">
        <f>'FAR1 01 particular and ous'!M831</f>
        <v>731614.44000000006</v>
      </c>
      <c r="N128" s="130">
        <f>'FAR1 01 particular and ous'!N831</f>
        <v>714547.85</v>
      </c>
      <c r="O128" s="130">
        <f>'FAR1 01 particular and ous'!O831</f>
        <v>0</v>
      </c>
      <c r="P128" s="130">
        <f>'FAR1 01 particular and ous'!P831</f>
        <v>2122410.65</v>
      </c>
      <c r="Q128" s="130">
        <f>'FAR1 01 particular and ous'!Q831</f>
        <v>616185.00000000012</v>
      </c>
      <c r="R128" s="130">
        <f>'FAR1 01 particular and ous'!R831</f>
        <v>789835.44000000006</v>
      </c>
      <c r="S128" s="130">
        <f>'FAR1 01 particular and ous'!S831</f>
        <v>709855.44</v>
      </c>
      <c r="T128" s="130">
        <f>'FAR1 01 particular and ous'!T831</f>
        <v>0</v>
      </c>
      <c r="U128" s="130">
        <f>'FAR1 01 particular and ous'!U831</f>
        <v>2115875.88</v>
      </c>
      <c r="V128" s="130">
        <f>'FAR1 01 particular and ous'!V831</f>
        <v>0</v>
      </c>
      <c r="W128" s="130">
        <f>'FAR1 01 particular and ous'!W831</f>
        <v>962589.35000000009</v>
      </c>
      <c r="X128" s="130">
        <f>'FAR1 01 particular and ous'!X831</f>
        <v>0</v>
      </c>
      <c r="Y128" s="130">
        <f>'FAR1 01 particular and ous'!Y831</f>
        <v>6534.7700000000186</v>
      </c>
    </row>
    <row r="129" spans="1:27" s="108" customFormat="1" ht="35.1" customHeight="1" x14ac:dyDescent="0.25">
      <c r="A129" s="108" t="s">
        <v>127</v>
      </c>
      <c r="B129" s="126" t="s">
        <v>39</v>
      </c>
      <c r="C129" s="116"/>
      <c r="D129" s="130">
        <f>'FAR1 01 particular and ous'!D832</f>
        <v>3085000</v>
      </c>
      <c r="E129" s="130">
        <f>'FAR1 01 particular and ous'!E832</f>
        <v>0</v>
      </c>
      <c r="F129" s="130">
        <f>'FAR1 01 particular and ous'!F832</f>
        <v>3085000</v>
      </c>
      <c r="G129" s="130">
        <f>'FAR1 01 particular and ous'!G832</f>
        <v>3085000</v>
      </c>
      <c r="H129" s="130">
        <f>'FAR1 01 particular and ous'!H832</f>
        <v>0</v>
      </c>
      <c r="I129" s="130">
        <f>'FAR1 01 particular and ous'!I832</f>
        <v>0</v>
      </c>
      <c r="J129" s="130">
        <f>'FAR1 01 particular and ous'!J832</f>
        <v>0</v>
      </c>
      <c r="K129" s="130">
        <f>'FAR1 01 particular and ous'!K832</f>
        <v>3085000</v>
      </c>
      <c r="L129" s="130">
        <f>'FAR1 01 particular and ous'!L832</f>
        <v>676248.36</v>
      </c>
      <c r="M129" s="130">
        <f>'FAR1 01 particular and ous'!M832</f>
        <v>731614.44000000006</v>
      </c>
      <c r="N129" s="130">
        <f>'FAR1 01 particular and ous'!N832</f>
        <v>714547.85</v>
      </c>
      <c r="O129" s="130">
        <f>'FAR1 01 particular and ous'!O832</f>
        <v>0</v>
      </c>
      <c r="P129" s="130">
        <f>'FAR1 01 particular and ous'!P832</f>
        <v>2122410.65</v>
      </c>
      <c r="Q129" s="130">
        <f>'FAR1 01 particular and ous'!Q832</f>
        <v>616185.00000000012</v>
      </c>
      <c r="R129" s="130">
        <f>'FAR1 01 particular and ous'!R832</f>
        <v>789835.44000000006</v>
      </c>
      <c r="S129" s="130">
        <f>'FAR1 01 particular and ous'!S832</f>
        <v>709855.44</v>
      </c>
      <c r="T129" s="130">
        <f>'FAR1 01 particular and ous'!T832</f>
        <v>0</v>
      </c>
      <c r="U129" s="130">
        <f>'FAR1 01 particular and ous'!U832</f>
        <v>2115875.88</v>
      </c>
      <c r="V129" s="130">
        <f>'FAR1 01 particular and ous'!V832</f>
        <v>0</v>
      </c>
      <c r="W129" s="130">
        <f>'FAR1 01 particular and ous'!W832</f>
        <v>962589.35000000009</v>
      </c>
      <c r="X129" s="130">
        <f>'FAR1 01 particular and ous'!X832</f>
        <v>0</v>
      </c>
      <c r="Y129" s="130">
        <f>'FAR1 01 particular and ous'!Y832</f>
        <v>6534.7700000000186</v>
      </c>
    </row>
    <row r="130" spans="1:27" s="108" customFormat="1" ht="35.1" customHeight="1" x14ac:dyDescent="0.25">
      <c r="A130" s="108" t="s">
        <v>129</v>
      </c>
      <c r="B130" s="126" t="s">
        <v>130</v>
      </c>
      <c r="C130" s="110">
        <v>100030000000</v>
      </c>
      <c r="D130" s="130">
        <f>'FAR1 01 particular and ous'!D833</f>
        <v>14583000</v>
      </c>
      <c r="E130" s="130">
        <f>'FAR1 01 particular and ous'!E833</f>
        <v>0</v>
      </c>
      <c r="F130" s="130">
        <f>'FAR1 01 particular and ous'!F833</f>
        <v>14583000</v>
      </c>
      <c r="G130" s="130">
        <f>'FAR1 01 particular and ous'!G833</f>
        <v>14583000</v>
      </c>
      <c r="H130" s="130">
        <f>'FAR1 01 particular and ous'!H833</f>
        <v>0</v>
      </c>
      <c r="I130" s="130">
        <f>'FAR1 01 particular and ous'!I833</f>
        <v>0</v>
      </c>
      <c r="J130" s="130">
        <f>'FAR1 01 particular and ous'!J833</f>
        <v>0</v>
      </c>
      <c r="K130" s="130">
        <f>'FAR1 01 particular and ous'!K833</f>
        <v>14583000</v>
      </c>
      <c r="L130" s="130">
        <f>'FAR1 01 particular and ous'!L833</f>
        <v>3552628</v>
      </c>
      <c r="M130" s="130">
        <f>'FAR1 01 particular and ous'!M833</f>
        <v>3904932.01</v>
      </c>
      <c r="N130" s="130">
        <f>'FAR1 01 particular and ous'!N833</f>
        <v>3646022.01</v>
      </c>
      <c r="O130" s="130">
        <f>'FAR1 01 particular and ous'!O833</f>
        <v>0</v>
      </c>
      <c r="P130" s="130">
        <f>'FAR1 01 particular and ous'!P833</f>
        <v>11103582.02</v>
      </c>
      <c r="Q130" s="130">
        <f>'FAR1 01 particular and ous'!Q833</f>
        <v>3189604.65</v>
      </c>
      <c r="R130" s="130">
        <f>'FAR1 01 particular and ous'!R833</f>
        <v>3405208.26</v>
      </c>
      <c r="S130" s="130">
        <f>'FAR1 01 particular and ous'!S833</f>
        <v>3469050.7199999997</v>
      </c>
      <c r="T130" s="130">
        <f>'FAR1 01 particular and ous'!T833</f>
        <v>0</v>
      </c>
      <c r="U130" s="130">
        <f>'FAR1 01 particular and ous'!U833</f>
        <v>10063863.629999999</v>
      </c>
      <c r="V130" s="130">
        <f>'FAR1 01 particular and ous'!V833</f>
        <v>0</v>
      </c>
      <c r="W130" s="130">
        <f>'FAR1 01 particular and ous'!W833</f>
        <v>3479417.98</v>
      </c>
      <c r="X130" s="130">
        <f>'FAR1 01 particular and ous'!X833</f>
        <v>0</v>
      </c>
      <c r="Y130" s="130">
        <f>'FAR1 01 particular and ous'!Y833</f>
        <v>1039718.3900000001</v>
      </c>
      <c r="AA130" s="132"/>
    </row>
    <row r="131" spans="1:27" s="108" customFormat="1" ht="35.1" customHeight="1" x14ac:dyDescent="0.25">
      <c r="A131" s="108" t="s">
        <v>131</v>
      </c>
      <c r="B131" s="126" t="s">
        <v>132</v>
      </c>
      <c r="C131" s="110">
        <v>100030100000</v>
      </c>
      <c r="D131" s="130">
        <f>'FAR1 01 particular and ous'!D834</f>
        <v>14583000</v>
      </c>
      <c r="E131" s="130">
        <f>'FAR1 01 particular and ous'!E834</f>
        <v>0</v>
      </c>
      <c r="F131" s="130">
        <f>'FAR1 01 particular and ous'!F834</f>
        <v>14583000</v>
      </c>
      <c r="G131" s="130">
        <f>'FAR1 01 particular and ous'!G834</f>
        <v>14583000</v>
      </c>
      <c r="H131" s="130">
        <f>'FAR1 01 particular and ous'!H834</f>
        <v>0</v>
      </c>
      <c r="I131" s="130">
        <f>'FAR1 01 particular and ous'!I834</f>
        <v>0</v>
      </c>
      <c r="J131" s="130">
        <f>'FAR1 01 particular and ous'!J834</f>
        <v>0</v>
      </c>
      <c r="K131" s="130">
        <f>'FAR1 01 particular and ous'!K834</f>
        <v>14583000</v>
      </c>
      <c r="L131" s="130">
        <f>'FAR1 01 particular and ous'!L834</f>
        <v>3552628</v>
      </c>
      <c r="M131" s="130">
        <f>'FAR1 01 particular and ous'!M834</f>
        <v>3904932.01</v>
      </c>
      <c r="N131" s="130">
        <f>'FAR1 01 particular and ous'!N834</f>
        <v>3646022.01</v>
      </c>
      <c r="O131" s="130">
        <f>'FAR1 01 particular and ous'!O834</f>
        <v>0</v>
      </c>
      <c r="P131" s="130">
        <f>'FAR1 01 particular and ous'!P834</f>
        <v>11103582.02</v>
      </c>
      <c r="Q131" s="130">
        <f>'FAR1 01 particular and ous'!Q834</f>
        <v>3189604.65</v>
      </c>
      <c r="R131" s="130">
        <f>'FAR1 01 particular and ous'!R834</f>
        <v>3405208.26</v>
      </c>
      <c r="S131" s="130">
        <f>'FAR1 01 particular and ous'!S834</f>
        <v>3469050.7199999997</v>
      </c>
      <c r="T131" s="130">
        <f>'FAR1 01 particular and ous'!T834</f>
        <v>0</v>
      </c>
      <c r="U131" s="130">
        <f>'FAR1 01 particular and ous'!U834</f>
        <v>10063863.629999999</v>
      </c>
      <c r="V131" s="130">
        <f>'FAR1 01 particular and ous'!V834</f>
        <v>0</v>
      </c>
      <c r="W131" s="130">
        <f>'FAR1 01 particular and ous'!W834</f>
        <v>3479417.98</v>
      </c>
      <c r="X131" s="130">
        <f>'FAR1 01 particular and ous'!X834</f>
        <v>0</v>
      </c>
      <c r="Y131" s="130">
        <f>'FAR1 01 particular and ous'!Y834</f>
        <v>1039718.3900000001</v>
      </c>
    </row>
    <row r="132" spans="1:27" s="108" customFormat="1" ht="35.1" customHeight="1" x14ac:dyDescent="0.25">
      <c r="A132" s="108" t="s">
        <v>133</v>
      </c>
      <c r="B132" s="126" t="s">
        <v>39</v>
      </c>
      <c r="C132" s="116"/>
      <c r="D132" s="130">
        <f>'FAR1 01 particular and ous'!D835</f>
        <v>14583000</v>
      </c>
      <c r="E132" s="130">
        <f>'FAR1 01 particular and ous'!E835</f>
        <v>0</v>
      </c>
      <c r="F132" s="130">
        <f>'FAR1 01 particular and ous'!F835</f>
        <v>14583000</v>
      </c>
      <c r="G132" s="130">
        <f>'FAR1 01 particular and ous'!G835</f>
        <v>14583000</v>
      </c>
      <c r="H132" s="130">
        <f>'FAR1 01 particular and ous'!H835</f>
        <v>0</v>
      </c>
      <c r="I132" s="130">
        <f>'FAR1 01 particular and ous'!I835</f>
        <v>0</v>
      </c>
      <c r="J132" s="130">
        <f>'FAR1 01 particular and ous'!J835</f>
        <v>0</v>
      </c>
      <c r="K132" s="130">
        <f>'FAR1 01 particular and ous'!K835</f>
        <v>14583000</v>
      </c>
      <c r="L132" s="130">
        <f>'FAR1 01 particular and ous'!L835</f>
        <v>3552628</v>
      </c>
      <c r="M132" s="130">
        <f>'FAR1 01 particular and ous'!M835</f>
        <v>3904932.01</v>
      </c>
      <c r="N132" s="130">
        <f>'FAR1 01 particular and ous'!N835</f>
        <v>3646022.01</v>
      </c>
      <c r="O132" s="130">
        <f>'FAR1 01 particular and ous'!O835</f>
        <v>0</v>
      </c>
      <c r="P132" s="130">
        <f>'FAR1 01 particular and ous'!P835</f>
        <v>11103582.02</v>
      </c>
      <c r="Q132" s="130">
        <f>'FAR1 01 particular and ous'!Q835</f>
        <v>3189604.65</v>
      </c>
      <c r="R132" s="130">
        <f>'FAR1 01 particular and ous'!R835</f>
        <v>3405208.26</v>
      </c>
      <c r="S132" s="130">
        <f>'FAR1 01 particular and ous'!S835</f>
        <v>3469050.7199999997</v>
      </c>
      <c r="T132" s="130">
        <f>'FAR1 01 particular and ous'!T835</f>
        <v>0</v>
      </c>
      <c r="U132" s="130">
        <f>'FAR1 01 particular and ous'!U835</f>
        <v>10063863.629999999</v>
      </c>
      <c r="V132" s="130">
        <f>'FAR1 01 particular and ous'!V835</f>
        <v>0</v>
      </c>
      <c r="W132" s="130">
        <f>'FAR1 01 particular and ous'!W835</f>
        <v>3479417.98</v>
      </c>
      <c r="X132" s="130">
        <f>'FAR1 01 particular and ous'!X835</f>
        <v>0</v>
      </c>
      <c r="Y132" s="130">
        <f>'FAR1 01 particular and ous'!Y835</f>
        <v>1039718.3900000001</v>
      </c>
    </row>
    <row r="133" spans="1:27" s="108" customFormat="1" ht="35.1" customHeight="1" x14ac:dyDescent="0.25">
      <c r="A133" s="108" t="s">
        <v>136</v>
      </c>
      <c r="B133" s="126" t="s">
        <v>137</v>
      </c>
      <c r="C133" s="110">
        <v>100030000000</v>
      </c>
      <c r="D133" s="130">
        <f>'FAR1 01 particular and ous'!D836</f>
        <v>3243000</v>
      </c>
      <c r="E133" s="130">
        <f>'FAR1 01 particular and ous'!E836</f>
        <v>0</v>
      </c>
      <c r="F133" s="130">
        <f>'FAR1 01 particular and ous'!F836</f>
        <v>3243000</v>
      </c>
      <c r="G133" s="130">
        <f>'FAR1 01 particular and ous'!G836</f>
        <v>3243000</v>
      </c>
      <c r="H133" s="130">
        <f>'FAR1 01 particular and ous'!H836</f>
        <v>0</v>
      </c>
      <c r="I133" s="130">
        <f>'FAR1 01 particular and ous'!I836</f>
        <v>0</v>
      </c>
      <c r="J133" s="130">
        <f>'FAR1 01 particular and ous'!J836</f>
        <v>0</v>
      </c>
      <c r="K133" s="130">
        <f>'FAR1 01 particular and ous'!K836</f>
        <v>3243000</v>
      </c>
      <c r="L133" s="130">
        <f>'FAR1 01 particular and ous'!L836</f>
        <v>770099.6399999999</v>
      </c>
      <c r="M133" s="130">
        <f>'FAR1 01 particular and ous'!M836</f>
        <v>902259.80999999982</v>
      </c>
      <c r="N133" s="130">
        <f>'FAR1 01 particular and ous'!N836</f>
        <v>822490.90999999992</v>
      </c>
      <c r="O133" s="130">
        <f>'FAR1 01 particular and ous'!O836</f>
        <v>0</v>
      </c>
      <c r="P133" s="130">
        <f>'FAR1 01 particular and ous'!P836</f>
        <v>2494850.36</v>
      </c>
      <c r="Q133" s="130">
        <f>'FAR1 01 particular and ous'!Q836</f>
        <v>770099.6399999999</v>
      </c>
      <c r="R133" s="130">
        <f>'FAR1 01 particular and ous'!R836</f>
        <v>902259.81</v>
      </c>
      <c r="S133" s="130">
        <f>'FAR1 01 particular and ous'!S836</f>
        <v>822490.90999999992</v>
      </c>
      <c r="T133" s="130">
        <f>'FAR1 01 particular and ous'!T836</f>
        <v>0</v>
      </c>
      <c r="U133" s="130">
        <f>'FAR1 01 particular and ous'!U836</f>
        <v>2494850.3600000003</v>
      </c>
      <c r="V133" s="130">
        <f>'FAR1 01 particular and ous'!V836</f>
        <v>0</v>
      </c>
      <c r="W133" s="130">
        <f>'FAR1 01 particular and ous'!W836</f>
        <v>748149.64000000013</v>
      </c>
      <c r="X133" s="130">
        <f>'FAR1 01 particular and ous'!X836</f>
        <v>0</v>
      </c>
      <c r="Y133" s="130">
        <f>'FAR1 01 particular and ous'!Y836</f>
        <v>-2.3283064365386963E-10</v>
      </c>
    </row>
    <row r="134" spans="1:27" s="108" customFormat="1" ht="35.1" customHeight="1" x14ac:dyDescent="0.25">
      <c r="A134" s="108" t="s">
        <v>138</v>
      </c>
      <c r="B134" s="126" t="s">
        <v>139</v>
      </c>
      <c r="C134" s="110">
        <v>100030300014</v>
      </c>
      <c r="D134" s="130">
        <f>'FAR1 01 particular and ous'!D837</f>
        <v>3243000</v>
      </c>
      <c r="E134" s="130">
        <f>'FAR1 01 particular and ous'!E837</f>
        <v>0</v>
      </c>
      <c r="F134" s="130">
        <f>'FAR1 01 particular and ous'!F837</f>
        <v>3243000</v>
      </c>
      <c r="G134" s="130">
        <f>'FAR1 01 particular and ous'!G837</f>
        <v>3243000</v>
      </c>
      <c r="H134" s="130">
        <f>'FAR1 01 particular and ous'!H837</f>
        <v>0</v>
      </c>
      <c r="I134" s="130">
        <f>'FAR1 01 particular and ous'!I837</f>
        <v>0</v>
      </c>
      <c r="J134" s="130">
        <f>'FAR1 01 particular and ous'!J837</f>
        <v>0</v>
      </c>
      <c r="K134" s="130">
        <f>'FAR1 01 particular and ous'!K837</f>
        <v>3243000</v>
      </c>
      <c r="L134" s="130">
        <f>'FAR1 01 particular and ous'!L837</f>
        <v>770099.6399999999</v>
      </c>
      <c r="M134" s="130">
        <f>'FAR1 01 particular and ous'!M837</f>
        <v>902259.80999999982</v>
      </c>
      <c r="N134" s="130">
        <f>'FAR1 01 particular and ous'!N837</f>
        <v>822490.90999999992</v>
      </c>
      <c r="O134" s="130">
        <f>'FAR1 01 particular and ous'!O837</f>
        <v>0</v>
      </c>
      <c r="P134" s="130">
        <f>'FAR1 01 particular and ous'!P837</f>
        <v>2494850.36</v>
      </c>
      <c r="Q134" s="130">
        <f>'FAR1 01 particular and ous'!Q837</f>
        <v>770099.6399999999</v>
      </c>
      <c r="R134" s="130">
        <f>'FAR1 01 particular and ous'!R837</f>
        <v>902259.81</v>
      </c>
      <c r="S134" s="130">
        <f>'FAR1 01 particular and ous'!S837</f>
        <v>822490.90999999992</v>
      </c>
      <c r="T134" s="130">
        <f>'FAR1 01 particular and ous'!T837</f>
        <v>0</v>
      </c>
      <c r="U134" s="130">
        <f>'FAR1 01 particular and ous'!U837</f>
        <v>2494850.3600000003</v>
      </c>
      <c r="V134" s="130">
        <f>'FAR1 01 particular and ous'!V837</f>
        <v>0</v>
      </c>
      <c r="W134" s="130">
        <f>'FAR1 01 particular and ous'!W837</f>
        <v>748149.64000000013</v>
      </c>
      <c r="X134" s="130">
        <f>'FAR1 01 particular and ous'!X837</f>
        <v>0</v>
      </c>
      <c r="Y134" s="130">
        <f>'FAR1 01 particular and ous'!Y837</f>
        <v>-2.3283064365386963E-10</v>
      </c>
    </row>
    <row r="135" spans="1:27" s="108" customFormat="1" ht="35.1" customHeight="1" x14ac:dyDescent="0.25">
      <c r="A135" s="108" t="s">
        <v>140</v>
      </c>
      <c r="B135" s="126" t="s">
        <v>39</v>
      </c>
      <c r="C135" s="116"/>
      <c r="D135" s="130">
        <f>'FAR1 01 particular and ous'!D838</f>
        <v>3243000</v>
      </c>
      <c r="E135" s="130">
        <f>'FAR1 01 particular and ous'!E838</f>
        <v>0</v>
      </c>
      <c r="F135" s="130">
        <f>'FAR1 01 particular and ous'!F838</f>
        <v>3243000</v>
      </c>
      <c r="G135" s="130">
        <f>'FAR1 01 particular and ous'!G838</f>
        <v>3243000</v>
      </c>
      <c r="H135" s="130">
        <f>'FAR1 01 particular and ous'!H838</f>
        <v>0</v>
      </c>
      <c r="I135" s="130">
        <f>'FAR1 01 particular and ous'!I838</f>
        <v>0</v>
      </c>
      <c r="J135" s="130">
        <f>'FAR1 01 particular and ous'!J838</f>
        <v>0</v>
      </c>
      <c r="K135" s="130">
        <f>'FAR1 01 particular and ous'!K838</f>
        <v>3243000</v>
      </c>
      <c r="L135" s="130">
        <f>'FAR1 01 particular and ous'!L838</f>
        <v>770099.6399999999</v>
      </c>
      <c r="M135" s="130">
        <f>'FAR1 01 particular and ous'!M838</f>
        <v>902259.80999999982</v>
      </c>
      <c r="N135" s="130">
        <f>'FAR1 01 particular and ous'!N838</f>
        <v>822490.90999999992</v>
      </c>
      <c r="O135" s="130">
        <f>'FAR1 01 particular and ous'!O838</f>
        <v>0</v>
      </c>
      <c r="P135" s="130">
        <f>'FAR1 01 particular and ous'!P838</f>
        <v>2494850.36</v>
      </c>
      <c r="Q135" s="130">
        <f>'FAR1 01 particular and ous'!Q838</f>
        <v>770099.6399999999</v>
      </c>
      <c r="R135" s="130">
        <f>'FAR1 01 particular and ous'!R838</f>
        <v>902259.81</v>
      </c>
      <c r="S135" s="130">
        <f>'FAR1 01 particular and ous'!S838</f>
        <v>822490.90999999992</v>
      </c>
      <c r="T135" s="130">
        <f>'FAR1 01 particular and ous'!T838</f>
        <v>0</v>
      </c>
      <c r="U135" s="130">
        <f>'FAR1 01 particular and ous'!U838</f>
        <v>2494850.3600000003</v>
      </c>
      <c r="V135" s="130">
        <f>'FAR1 01 particular and ous'!V838</f>
        <v>0</v>
      </c>
      <c r="W135" s="130">
        <f>'FAR1 01 particular and ous'!W838</f>
        <v>748149.64000000013</v>
      </c>
      <c r="X135" s="130">
        <f>'FAR1 01 particular and ous'!X838</f>
        <v>0</v>
      </c>
      <c r="Y135" s="130">
        <f>'FAR1 01 particular and ous'!Y838</f>
        <v>-2.3283064365386963E-10</v>
      </c>
    </row>
    <row r="136" spans="1:27" s="108" customFormat="1" ht="35.1" customHeight="1" x14ac:dyDescent="0.25">
      <c r="A136" s="108" t="s">
        <v>142</v>
      </c>
      <c r="B136" s="126" t="s">
        <v>143</v>
      </c>
      <c r="C136" s="110">
        <v>100030000000</v>
      </c>
      <c r="D136" s="130">
        <f>'FAR1 01 particular and ous'!D839</f>
        <v>3053000</v>
      </c>
      <c r="E136" s="130">
        <f>'FAR1 01 particular and ous'!E839</f>
        <v>0</v>
      </c>
      <c r="F136" s="130">
        <f>'FAR1 01 particular and ous'!F839</f>
        <v>3053000</v>
      </c>
      <c r="G136" s="130">
        <f>'FAR1 01 particular and ous'!G839</f>
        <v>3053000</v>
      </c>
      <c r="H136" s="130">
        <f>'FAR1 01 particular and ous'!H839</f>
        <v>0</v>
      </c>
      <c r="I136" s="130">
        <f>'FAR1 01 particular and ous'!I839</f>
        <v>0</v>
      </c>
      <c r="J136" s="130">
        <f>'FAR1 01 particular and ous'!J839</f>
        <v>0</v>
      </c>
      <c r="K136" s="130">
        <f>'FAR1 01 particular and ous'!K839</f>
        <v>3053000</v>
      </c>
      <c r="L136" s="130">
        <f>'FAR1 01 particular and ous'!L839</f>
        <v>711683.88</v>
      </c>
      <c r="M136" s="130">
        <f>'FAR1 01 particular and ous'!M839</f>
        <v>761581.44000000006</v>
      </c>
      <c r="N136" s="130">
        <f>'FAR1 01 particular and ous'!N839</f>
        <v>837073.55999999994</v>
      </c>
      <c r="O136" s="130">
        <f>'FAR1 01 particular and ous'!O839</f>
        <v>0</v>
      </c>
      <c r="P136" s="130">
        <f>'FAR1 01 particular and ous'!P839</f>
        <v>2310338.88</v>
      </c>
      <c r="Q136" s="130">
        <f>'FAR1 01 particular and ous'!Q839</f>
        <v>695637.96000000008</v>
      </c>
      <c r="R136" s="130">
        <f>'FAR1 01 particular and ous'!R839</f>
        <v>757962.26</v>
      </c>
      <c r="S136" s="130">
        <f>'FAR1 01 particular and ous'!S839</f>
        <v>837073.55999999994</v>
      </c>
      <c r="T136" s="130">
        <f>'FAR1 01 particular and ous'!T839</f>
        <v>0</v>
      </c>
      <c r="U136" s="130">
        <f>'FAR1 01 particular and ous'!U839</f>
        <v>2290673.7799999998</v>
      </c>
      <c r="V136" s="130">
        <f>'FAR1 01 particular and ous'!V839</f>
        <v>0</v>
      </c>
      <c r="W136" s="130">
        <f>'FAR1 01 particular and ous'!W839</f>
        <v>742661.12000000011</v>
      </c>
      <c r="X136" s="130">
        <f>'FAR1 01 particular and ous'!X839</f>
        <v>0</v>
      </c>
      <c r="Y136" s="130">
        <f>'FAR1 01 particular and ous'!Y839</f>
        <v>19665.099999999977</v>
      </c>
    </row>
    <row r="137" spans="1:27" s="108" customFormat="1" ht="35.1" customHeight="1" x14ac:dyDescent="0.25">
      <c r="A137" s="108" t="s">
        <v>144</v>
      </c>
      <c r="B137" s="126" t="s">
        <v>145</v>
      </c>
      <c r="C137" s="110">
        <v>100030300016</v>
      </c>
      <c r="D137" s="130">
        <f>'FAR1 01 particular and ous'!D840</f>
        <v>3053000</v>
      </c>
      <c r="E137" s="130">
        <f>'FAR1 01 particular and ous'!E840</f>
        <v>0</v>
      </c>
      <c r="F137" s="130">
        <f>'FAR1 01 particular and ous'!F840</f>
        <v>3053000</v>
      </c>
      <c r="G137" s="130">
        <f>'FAR1 01 particular and ous'!G840</f>
        <v>3053000</v>
      </c>
      <c r="H137" s="130">
        <f>'FAR1 01 particular and ous'!H840</f>
        <v>0</v>
      </c>
      <c r="I137" s="130">
        <f>'FAR1 01 particular and ous'!I840</f>
        <v>0</v>
      </c>
      <c r="J137" s="130">
        <f>'FAR1 01 particular and ous'!J840</f>
        <v>0</v>
      </c>
      <c r="K137" s="130">
        <f>'FAR1 01 particular and ous'!K840</f>
        <v>3053000</v>
      </c>
      <c r="L137" s="130">
        <f>'FAR1 01 particular and ous'!L840</f>
        <v>711683.88</v>
      </c>
      <c r="M137" s="130">
        <f>'FAR1 01 particular and ous'!M840</f>
        <v>761581.44000000006</v>
      </c>
      <c r="N137" s="130">
        <f>'FAR1 01 particular and ous'!N840</f>
        <v>837073.55999999994</v>
      </c>
      <c r="O137" s="130">
        <f>'FAR1 01 particular and ous'!O840</f>
        <v>0</v>
      </c>
      <c r="P137" s="130">
        <f>'FAR1 01 particular and ous'!P840</f>
        <v>2310338.88</v>
      </c>
      <c r="Q137" s="130">
        <f>'FAR1 01 particular and ous'!Q840</f>
        <v>695637.96000000008</v>
      </c>
      <c r="R137" s="130">
        <f>'FAR1 01 particular and ous'!R840</f>
        <v>757962.26</v>
      </c>
      <c r="S137" s="130">
        <f>'FAR1 01 particular and ous'!S840</f>
        <v>837073.55999999994</v>
      </c>
      <c r="T137" s="130">
        <f>'FAR1 01 particular and ous'!T840</f>
        <v>0</v>
      </c>
      <c r="U137" s="130">
        <f>'FAR1 01 particular and ous'!U840</f>
        <v>2290673.7799999998</v>
      </c>
      <c r="V137" s="130">
        <f>'FAR1 01 particular and ous'!V840</f>
        <v>0</v>
      </c>
      <c r="W137" s="130">
        <f>'FAR1 01 particular and ous'!W840</f>
        <v>742661.12000000011</v>
      </c>
      <c r="X137" s="130">
        <f>'FAR1 01 particular and ous'!X840</f>
        <v>0</v>
      </c>
      <c r="Y137" s="130">
        <f>'FAR1 01 particular and ous'!Y840</f>
        <v>19665.099999999977</v>
      </c>
    </row>
    <row r="138" spans="1:27" s="108" customFormat="1" ht="35.1" customHeight="1" x14ac:dyDescent="0.25">
      <c r="A138" s="108" t="s">
        <v>146</v>
      </c>
      <c r="B138" s="126" t="s">
        <v>39</v>
      </c>
      <c r="C138" s="116"/>
      <c r="D138" s="130">
        <f>'FAR1 01 particular and ous'!D841</f>
        <v>3053000</v>
      </c>
      <c r="E138" s="130">
        <f>'FAR1 01 particular and ous'!E841</f>
        <v>0</v>
      </c>
      <c r="F138" s="130">
        <f>'FAR1 01 particular and ous'!F841</f>
        <v>3053000</v>
      </c>
      <c r="G138" s="130">
        <f>'FAR1 01 particular and ous'!G841</f>
        <v>3053000</v>
      </c>
      <c r="H138" s="130">
        <f>'FAR1 01 particular and ous'!H841</f>
        <v>0</v>
      </c>
      <c r="I138" s="130">
        <f>'FAR1 01 particular and ous'!I841</f>
        <v>0</v>
      </c>
      <c r="J138" s="130">
        <f>'FAR1 01 particular and ous'!J841</f>
        <v>0</v>
      </c>
      <c r="K138" s="130">
        <f>'FAR1 01 particular and ous'!K841</f>
        <v>3053000</v>
      </c>
      <c r="L138" s="130">
        <f>'FAR1 01 particular and ous'!L841</f>
        <v>711683.88</v>
      </c>
      <c r="M138" s="130">
        <f>'FAR1 01 particular and ous'!M841</f>
        <v>761581.44000000006</v>
      </c>
      <c r="N138" s="130">
        <f>'FAR1 01 particular and ous'!N841</f>
        <v>837073.55999999994</v>
      </c>
      <c r="O138" s="130">
        <f>'FAR1 01 particular and ous'!O841</f>
        <v>0</v>
      </c>
      <c r="P138" s="130">
        <f>'FAR1 01 particular and ous'!P841</f>
        <v>2310338.88</v>
      </c>
      <c r="Q138" s="130">
        <f>'FAR1 01 particular and ous'!Q841</f>
        <v>695637.96000000008</v>
      </c>
      <c r="R138" s="130">
        <f>'FAR1 01 particular and ous'!R841</f>
        <v>757962.26</v>
      </c>
      <c r="S138" s="130">
        <f>'FAR1 01 particular and ous'!S841</f>
        <v>837073.55999999994</v>
      </c>
      <c r="T138" s="130">
        <f>'FAR1 01 particular and ous'!T841</f>
        <v>0</v>
      </c>
      <c r="U138" s="130">
        <f>'FAR1 01 particular and ous'!U841</f>
        <v>2290673.7799999998</v>
      </c>
      <c r="V138" s="130">
        <f>'FAR1 01 particular and ous'!V841</f>
        <v>0</v>
      </c>
      <c r="W138" s="130">
        <f>'FAR1 01 particular and ous'!W841</f>
        <v>742661.12000000011</v>
      </c>
      <c r="X138" s="130">
        <f>'FAR1 01 particular and ous'!X841</f>
        <v>0</v>
      </c>
      <c r="Y138" s="130">
        <f>'FAR1 01 particular and ous'!Y841</f>
        <v>19665.099999999977</v>
      </c>
    </row>
    <row r="139" spans="1:27" s="108" customFormat="1" ht="35.1" customHeight="1" x14ac:dyDescent="0.25">
      <c r="A139" s="108" t="s">
        <v>148</v>
      </c>
      <c r="B139" s="126" t="s">
        <v>149</v>
      </c>
      <c r="C139" s="110">
        <v>100030000000</v>
      </c>
      <c r="D139" s="130">
        <f>'FAR1 01 particular and ous'!D842</f>
        <v>2394000</v>
      </c>
      <c r="E139" s="130">
        <f>'FAR1 01 particular and ous'!E842</f>
        <v>158547</v>
      </c>
      <c r="F139" s="130">
        <f>'FAR1 01 particular and ous'!F842</f>
        <v>2552547</v>
      </c>
      <c r="G139" s="130">
        <f>'FAR1 01 particular and ous'!G842</f>
        <v>2394000</v>
      </c>
      <c r="H139" s="130">
        <f>'FAR1 01 particular and ous'!H842</f>
        <v>0</v>
      </c>
      <c r="I139" s="130">
        <f>'FAR1 01 particular and ous'!I842</f>
        <v>0</v>
      </c>
      <c r="J139" s="130">
        <f>'FAR1 01 particular and ous'!J842</f>
        <v>158547</v>
      </c>
      <c r="K139" s="130">
        <f>'FAR1 01 particular and ous'!K842</f>
        <v>2552547</v>
      </c>
      <c r="L139" s="130">
        <f>'FAR1 01 particular and ous'!L842</f>
        <v>674935.34</v>
      </c>
      <c r="M139" s="130">
        <f>'FAR1 01 particular and ous'!M842</f>
        <v>800836.60000000021</v>
      </c>
      <c r="N139" s="130">
        <f>'FAR1 01 particular and ous'!N842</f>
        <v>703919.02</v>
      </c>
      <c r="O139" s="130">
        <f>'FAR1 01 particular and ous'!O842</f>
        <v>0</v>
      </c>
      <c r="P139" s="130">
        <f>'FAR1 01 particular and ous'!P842</f>
        <v>2179690.96</v>
      </c>
      <c r="Q139" s="130">
        <f>'FAR1 01 particular and ous'!Q842</f>
        <v>674935.34</v>
      </c>
      <c r="R139" s="130">
        <f>'FAR1 01 particular and ous'!R842</f>
        <v>800836.60000000021</v>
      </c>
      <c r="S139" s="130">
        <f>'FAR1 01 particular and ous'!S842</f>
        <v>703919.02</v>
      </c>
      <c r="T139" s="130">
        <f>'FAR1 01 particular and ous'!T842</f>
        <v>0</v>
      </c>
      <c r="U139" s="130">
        <f>'FAR1 01 particular and ous'!U842</f>
        <v>2179690.96</v>
      </c>
      <c r="V139" s="130">
        <f>'FAR1 01 particular and ous'!V842</f>
        <v>0</v>
      </c>
      <c r="W139" s="130">
        <f>'FAR1 01 particular and ous'!W842</f>
        <v>372856.0399999998</v>
      </c>
      <c r="X139" s="130">
        <f>'FAR1 01 particular and ous'!X842</f>
        <v>0</v>
      </c>
      <c r="Y139" s="130">
        <f>'FAR1 01 particular and ous'!Y842</f>
        <v>0</v>
      </c>
    </row>
    <row r="140" spans="1:27" s="108" customFormat="1" ht="35.1" customHeight="1" x14ac:dyDescent="0.25">
      <c r="A140" s="108" t="s">
        <v>150</v>
      </c>
      <c r="B140" s="126" t="s">
        <v>151</v>
      </c>
      <c r="C140" s="110">
        <v>100030300017</v>
      </c>
      <c r="D140" s="130">
        <f>'FAR1 01 particular and ous'!D843</f>
        <v>2394000</v>
      </c>
      <c r="E140" s="130">
        <f>'FAR1 01 particular and ous'!E843</f>
        <v>158547</v>
      </c>
      <c r="F140" s="130">
        <f>'FAR1 01 particular and ous'!F843</f>
        <v>2552547</v>
      </c>
      <c r="G140" s="130">
        <f>'FAR1 01 particular and ous'!G843</f>
        <v>2394000</v>
      </c>
      <c r="H140" s="130">
        <f>'FAR1 01 particular and ous'!H843</f>
        <v>0</v>
      </c>
      <c r="I140" s="130">
        <f>'FAR1 01 particular and ous'!I843</f>
        <v>0</v>
      </c>
      <c r="J140" s="130">
        <f>'FAR1 01 particular and ous'!J843</f>
        <v>158547</v>
      </c>
      <c r="K140" s="130">
        <f>'FAR1 01 particular and ous'!K843</f>
        <v>2552547</v>
      </c>
      <c r="L140" s="130">
        <f>'FAR1 01 particular and ous'!L843</f>
        <v>674935.34</v>
      </c>
      <c r="M140" s="130">
        <f>'FAR1 01 particular and ous'!M843</f>
        <v>800836.60000000021</v>
      </c>
      <c r="N140" s="130">
        <f>'FAR1 01 particular and ous'!N843</f>
        <v>703919.02</v>
      </c>
      <c r="O140" s="130">
        <f>'FAR1 01 particular and ous'!O843</f>
        <v>0</v>
      </c>
      <c r="P140" s="130">
        <f>'FAR1 01 particular and ous'!P843</f>
        <v>2179690.96</v>
      </c>
      <c r="Q140" s="130">
        <f>'FAR1 01 particular and ous'!Q843</f>
        <v>674935.34</v>
      </c>
      <c r="R140" s="130">
        <f>'FAR1 01 particular and ous'!R843</f>
        <v>800836.60000000021</v>
      </c>
      <c r="S140" s="130">
        <f>'FAR1 01 particular and ous'!S843</f>
        <v>703919.02</v>
      </c>
      <c r="T140" s="130">
        <f>'FAR1 01 particular and ous'!T843</f>
        <v>0</v>
      </c>
      <c r="U140" s="130">
        <f>'FAR1 01 particular and ous'!U843</f>
        <v>2179690.96</v>
      </c>
      <c r="V140" s="130">
        <f>'FAR1 01 particular and ous'!V843</f>
        <v>0</v>
      </c>
      <c r="W140" s="130">
        <f>'FAR1 01 particular and ous'!W843</f>
        <v>372856.0399999998</v>
      </c>
      <c r="X140" s="130">
        <f>'FAR1 01 particular and ous'!X843</f>
        <v>0</v>
      </c>
      <c r="Y140" s="130">
        <f>'FAR1 01 particular and ous'!Y843</f>
        <v>0</v>
      </c>
    </row>
    <row r="141" spans="1:27" s="108" customFormat="1" ht="35.1" customHeight="1" x14ac:dyDescent="0.25">
      <c r="A141" s="108" t="s">
        <v>152</v>
      </c>
      <c r="B141" s="126" t="s">
        <v>39</v>
      </c>
      <c r="C141" s="116"/>
      <c r="D141" s="130">
        <f>'FAR1 01 particular and ous'!D844</f>
        <v>2394000</v>
      </c>
      <c r="E141" s="130">
        <f>'FAR1 01 particular and ous'!E844</f>
        <v>158547</v>
      </c>
      <c r="F141" s="130">
        <f>'FAR1 01 particular and ous'!F844</f>
        <v>2552547</v>
      </c>
      <c r="G141" s="130">
        <f>'FAR1 01 particular and ous'!G844</f>
        <v>2394000</v>
      </c>
      <c r="H141" s="130">
        <f>'FAR1 01 particular and ous'!H844</f>
        <v>0</v>
      </c>
      <c r="I141" s="130">
        <f>'FAR1 01 particular and ous'!I844</f>
        <v>0</v>
      </c>
      <c r="J141" s="130">
        <f>'FAR1 01 particular and ous'!J844</f>
        <v>158547</v>
      </c>
      <c r="K141" s="130">
        <f>'FAR1 01 particular and ous'!K844</f>
        <v>2552547</v>
      </c>
      <c r="L141" s="130">
        <f>'FAR1 01 particular and ous'!L844</f>
        <v>674935.34</v>
      </c>
      <c r="M141" s="130">
        <f>'FAR1 01 particular and ous'!M844</f>
        <v>800836.60000000021</v>
      </c>
      <c r="N141" s="130">
        <f>'FAR1 01 particular and ous'!N844</f>
        <v>703919.02</v>
      </c>
      <c r="O141" s="130">
        <f>'FAR1 01 particular and ous'!O844</f>
        <v>0</v>
      </c>
      <c r="P141" s="130">
        <f>'FAR1 01 particular and ous'!P844</f>
        <v>2179690.96</v>
      </c>
      <c r="Q141" s="130">
        <f>'FAR1 01 particular and ous'!Q844</f>
        <v>674935.34</v>
      </c>
      <c r="R141" s="130">
        <f>'FAR1 01 particular and ous'!R844</f>
        <v>800836.60000000021</v>
      </c>
      <c r="S141" s="130">
        <f>'FAR1 01 particular and ous'!S844</f>
        <v>703919.02</v>
      </c>
      <c r="T141" s="130">
        <f>'FAR1 01 particular and ous'!T844</f>
        <v>0</v>
      </c>
      <c r="U141" s="130">
        <f>'FAR1 01 particular and ous'!U844</f>
        <v>2179690.96</v>
      </c>
      <c r="V141" s="130">
        <f>'FAR1 01 particular and ous'!V844</f>
        <v>0</v>
      </c>
      <c r="W141" s="130">
        <f>'FAR1 01 particular and ous'!W844</f>
        <v>372856.0399999998</v>
      </c>
      <c r="X141" s="130">
        <f>'FAR1 01 particular and ous'!X844</f>
        <v>0</v>
      </c>
      <c r="Y141" s="130">
        <f>'FAR1 01 particular and ous'!Y844</f>
        <v>0</v>
      </c>
    </row>
    <row r="142" spans="1:27" s="98" customFormat="1" ht="35.1" customHeight="1" x14ac:dyDescent="0.25">
      <c r="A142" s="157"/>
      <c r="B142" s="106" t="s">
        <v>37</v>
      </c>
      <c r="C142" s="100"/>
      <c r="D142" s="156">
        <f>D143</f>
        <v>0</v>
      </c>
      <c r="E142" s="156">
        <f t="shared" ref="E142:Y142" si="23">E143</f>
        <v>18746721</v>
      </c>
      <c r="F142" s="156">
        <f t="shared" si="23"/>
        <v>18746721</v>
      </c>
      <c r="G142" s="156">
        <f t="shared" si="23"/>
        <v>18746721</v>
      </c>
      <c r="H142" s="156">
        <f t="shared" si="23"/>
        <v>0</v>
      </c>
      <c r="I142" s="156">
        <f t="shared" si="23"/>
        <v>-12396210.129999999</v>
      </c>
      <c r="J142" s="156">
        <f t="shared" si="23"/>
        <v>12396210.130000001</v>
      </c>
      <c r="K142" s="156">
        <f t="shared" si="23"/>
        <v>18746721</v>
      </c>
      <c r="L142" s="156">
        <f t="shared" si="23"/>
        <v>226039.15</v>
      </c>
      <c r="M142" s="156">
        <f t="shared" si="23"/>
        <v>887630.98</v>
      </c>
      <c r="N142" s="156">
        <f t="shared" si="23"/>
        <v>17225585.579999998</v>
      </c>
      <c r="O142" s="156">
        <f t="shared" si="23"/>
        <v>0</v>
      </c>
      <c r="P142" s="156">
        <f t="shared" si="23"/>
        <v>18339255.709999997</v>
      </c>
      <c r="Q142" s="156">
        <f t="shared" si="23"/>
        <v>175054.7</v>
      </c>
      <c r="R142" s="156">
        <f t="shared" si="23"/>
        <v>887630.98</v>
      </c>
      <c r="S142" s="156">
        <f t="shared" si="23"/>
        <v>16772551.570000002</v>
      </c>
      <c r="T142" s="156">
        <f t="shared" si="23"/>
        <v>0</v>
      </c>
      <c r="U142" s="156">
        <f t="shared" si="23"/>
        <v>17835237.250000004</v>
      </c>
      <c r="V142" s="156">
        <f t="shared" si="23"/>
        <v>0</v>
      </c>
      <c r="W142" s="156">
        <f t="shared" si="23"/>
        <v>407465.29000000283</v>
      </c>
      <c r="X142" s="156">
        <f t="shared" si="23"/>
        <v>0</v>
      </c>
      <c r="Y142" s="156">
        <f t="shared" si="23"/>
        <v>504018.45999999344</v>
      </c>
    </row>
    <row r="143" spans="1:27" s="98" customFormat="1" ht="35.1" customHeight="1" x14ac:dyDescent="0.25">
      <c r="A143" s="157"/>
      <c r="B143" s="104" t="s">
        <v>169</v>
      </c>
      <c r="C143" s="107">
        <v>100000000000</v>
      </c>
      <c r="D143" s="156">
        <f>D144</f>
        <v>0</v>
      </c>
      <c r="E143" s="156">
        <f t="shared" ref="E143:T143" si="24">E144</f>
        <v>18746721</v>
      </c>
      <c r="F143" s="156">
        <f t="shared" si="12"/>
        <v>18746721</v>
      </c>
      <c r="G143" s="156">
        <f t="shared" si="24"/>
        <v>18746721</v>
      </c>
      <c r="H143" s="156">
        <f t="shared" si="24"/>
        <v>0</v>
      </c>
      <c r="I143" s="156">
        <f t="shared" si="24"/>
        <v>-12396210.129999999</v>
      </c>
      <c r="J143" s="156">
        <f t="shared" si="24"/>
        <v>12396210.130000001</v>
      </c>
      <c r="K143" s="156">
        <f t="shared" si="14"/>
        <v>18746721</v>
      </c>
      <c r="L143" s="156">
        <f t="shared" si="24"/>
        <v>226039.15</v>
      </c>
      <c r="M143" s="156">
        <f t="shared" si="24"/>
        <v>887630.98</v>
      </c>
      <c r="N143" s="156">
        <f t="shared" si="24"/>
        <v>17225585.579999998</v>
      </c>
      <c r="O143" s="156">
        <f t="shared" si="24"/>
        <v>0</v>
      </c>
      <c r="P143" s="156">
        <f t="shared" si="15"/>
        <v>18339255.709999997</v>
      </c>
      <c r="Q143" s="156">
        <f t="shared" si="24"/>
        <v>175054.7</v>
      </c>
      <c r="R143" s="156">
        <f t="shared" si="24"/>
        <v>887630.98</v>
      </c>
      <c r="S143" s="156">
        <f t="shared" si="24"/>
        <v>16772551.570000002</v>
      </c>
      <c r="T143" s="156">
        <f t="shared" si="24"/>
        <v>0</v>
      </c>
      <c r="U143" s="156">
        <f t="shared" si="16"/>
        <v>17835237.250000004</v>
      </c>
      <c r="V143" s="156">
        <f t="shared" si="17"/>
        <v>0</v>
      </c>
      <c r="W143" s="156">
        <f t="shared" si="18"/>
        <v>407465.29000000283</v>
      </c>
      <c r="X143" s="156">
        <f t="shared" ref="X143" si="25">X144</f>
        <v>0</v>
      </c>
      <c r="Y143" s="156">
        <f t="shared" si="19"/>
        <v>504018.45999999344</v>
      </c>
    </row>
    <row r="144" spans="1:27" s="108" customFormat="1" ht="35.1" customHeight="1" x14ac:dyDescent="0.25">
      <c r="A144" s="158"/>
      <c r="B144" s="126" t="s">
        <v>55</v>
      </c>
      <c r="C144" s="110">
        <v>100030000000</v>
      </c>
      <c r="D144" s="130">
        <f>D145+D148+D151+D154+D157+D160+D163+D166+D169+D172+D175+D178+D181+D184+D187+D190</f>
        <v>0</v>
      </c>
      <c r="E144" s="130">
        <f>E145+E148+E151+E154+E157+E160+E163+E166+E169+E172+E175+E178+E181+E184+E187+E190</f>
        <v>18746721</v>
      </c>
      <c r="F144" s="130">
        <f t="shared" ref="F144:Y144" si="26">F145+F148+F151+F154+F157+F160+F163+F166+F169+F172+F175+F178+F181+F184+F187+F190</f>
        <v>18746721</v>
      </c>
      <c r="G144" s="130">
        <f t="shared" si="26"/>
        <v>18746721</v>
      </c>
      <c r="H144" s="130">
        <f t="shared" si="26"/>
        <v>0</v>
      </c>
      <c r="I144" s="130">
        <f t="shared" si="26"/>
        <v>-12396210.129999999</v>
      </c>
      <c r="J144" s="130">
        <f t="shared" si="26"/>
        <v>12396210.130000001</v>
      </c>
      <c r="K144" s="130">
        <f t="shared" si="26"/>
        <v>18746721</v>
      </c>
      <c r="L144" s="130">
        <f t="shared" ref="L144" si="27">L145+L148+L151+L154+L157+L160+L163+L166+L169+L172+L175+L178+L181+L184+L187+L190</f>
        <v>226039.15</v>
      </c>
      <c r="M144" s="130">
        <f t="shared" ref="M144" si="28">M145+M148+M151+M154+M157+M160+M163+M166+M169+M172+M175+M178+M181+M184+M187+M190</f>
        <v>887630.98</v>
      </c>
      <c r="N144" s="130">
        <f t="shared" ref="N144" si="29">N145+N148+N151+N154+N157+N160+N163+N166+N169+N172+N175+N178+N181+N184+N187+N190</f>
        <v>17225585.579999998</v>
      </c>
      <c r="O144" s="130">
        <f t="shared" ref="O144" si="30">O145+O148+O151+O154+O157+O160+O163+O166+O169+O172+O175+O178+O181+O184+O187+O190</f>
        <v>0</v>
      </c>
      <c r="P144" s="130">
        <f t="shared" si="26"/>
        <v>18339255.709999997</v>
      </c>
      <c r="Q144" s="130">
        <f t="shared" ref="Q144" si="31">Q145+Q148+Q151+Q154+Q157+Q160+Q163+Q166+Q169+Q172+Q175+Q178+Q181+Q184+Q187+Q190</f>
        <v>175054.7</v>
      </c>
      <c r="R144" s="130">
        <f t="shared" ref="R144" si="32">R145+R148+R151+R154+R157+R160+R163+R166+R169+R172+R175+R178+R181+R184+R187+R190</f>
        <v>887630.98</v>
      </c>
      <c r="S144" s="130">
        <f t="shared" ref="S144" si="33">S145+S148+S151+S154+S157+S160+S163+S166+S169+S172+S175+S178+S181+S184+S187+S190</f>
        <v>16772551.570000002</v>
      </c>
      <c r="T144" s="130">
        <f t="shared" ref="T144" si="34">T145+T148+T151+T154+T157+T160+T163+T166+T169+T172+T175+T178+T181+T184+T187+T190</f>
        <v>0</v>
      </c>
      <c r="U144" s="130">
        <f t="shared" si="26"/>
        <v>17835237.249999996</v>
      </c>
      <c r="V144" s="130">
        <f t="shared" si="26"/>
        <v>0</v>
      </c>
      <c r="W144" s="130">
        <f t="shared" si="26"/>
        <v>407465.29000000114</v>
      </c>
      <c r="X144" s="130">
        <f t="shared" si="26"/>
        <v>0</v>
      </c>
      <c r="Y144" s="130">
        <f t="shared" si="26"/>
        <v>504018.4599999999</v>
      </c>
    </row>
    <row r="145" spans="1:25" s="108" customFormat="1" ht="35.1" customHeight="1" x14ac:dyDescent="0.25">
      <c r="A145" s="115" t="s">
        <v>56</v>
      </c>
      <c r="B145" s="114" t="s">
        <v>57</v>
      </c>
      <c r="C145" s="110">
        <v>100030000000</v>
      </c>
      <c r="D145" s="111">
        <f>'FAR1 01 particular and ous'!D850</f>
        <v>0</v>
      </c>
      <c r="E145" s="111">
        <f>'FAR1 01 particular and ous'!E850</f>
        <v>1234502.3799999999</v>
      </c>
      <c r="F145" s="111">
        <f>'FAR1 01 particular and ous'!F850</f>
        <v>1234502.3799999999</v>
      </c>
      <c r="G145" s="111">
        <f>'FAR1 01 particular and ous'!G850</f>
        <v>409100</v>
      </c>
      <c r="H145" s="111">
        <f>'FAR1 01 particular and ous'!H850</f>
        <v>0</v>
      </c>
      <c r="I145" s="111">
        <f>'FAR1 01 particular and ous'!I850</f>
        <v>0</v>
      </c>
      <c r="J145" s="111">
        <f>'FAR1 01 particular and ous'!J850</f>
        <v>825402.38</v>
      </c>
      <c r="K145" s="111">
        <f>'FAR1 01 particular and ous'!K850</f>
        <v>1234502.3799999999</v>
      </c>
      <c r="L145" s="111">
        <f>'FAR1 01 particular and ous'!L850</f>
        <v>104479</v>
      </c>
      <c r="M145" s="111">
        <f>'FAR1 01 particular and ous'!M850</f>
        <v>0</v>
      </c>
      <c r="N145" s="111">
        <f>'FAR1 01 particular and ous'!N850</f>
        <v>825402.38</v>
      </c>
      <c r="O145" s="111">
        <f>'FAR1 01 particular and ous'!O850</f>
        <v>0</v>
      </c>
      <c r="P145" s="111">
        <f>'FAR1 01 particular and ous'!P850</f>
        <v>929881.38</v>
      </c>
      <c r="Q145" s="111">
        <f>'FAR1 01 particular and ous'!Q850</f>
        <v>104479</v>
      </c>
      <c r="R145" s="111">
        <f>'FAR1 01 particular and ous'!R850</f>
        <v>0</v>
      </c>
      <c r="S145" s="111">
        <f>'FAR1 01 particular and ous'!S850</f>
        <v>825402.38</v>
      </c>
      <c r="T145" s="111">
        <f>'FAR1 01 particular and ous'!T850</f>
        <v>0</v>
      </c>
      <c r="U145" s="111">
        <f>'FAR1 01 particular and ous'!U850</f>
        <v>929881.38</v>
      </c>
      <c r="V145" s="111">
        <f>'FAR1 01 particular and ous'!V850</f>
        <v>0</v>
      </c>
      <c r="W145" s="111">
        <f>'FAR1 01 particular and ous'!W850</f>
        <v>304621</v>
      </c>
      <c r="X145" s="111">
        <f>'FAR1 01 particular and ous'!X850</f>
        <v>0</v>
      </c>
      <c r="Y145" s="111">
        <f>'FAR1 01 particular and ous'!Y850</f>
        <v>0</v>
      </c>
    </row>
    <row r="146" spans="1:25" s="108" customFormat="1" ht="35.1" customHeight="1" x14ac:dyDescent="0.25">
      <c r="A146" s="115" t="s">
        <v>58</v>
      </c>
      <c r="B146" s="114" t="s">
        <v>59</v>
      </c>
      <c r="C146" s="110">
        <v>100030300001</v>
      </c>
      <c r="D146" s="111">
        <f>'FAR1 01 particular and ous'!D851</f>
        <v>0</v>
      </c>
      <c r="E146" s="111">
        <f>'FAR1 01 particular and ous'!E851</f>
        <v>1234502.3799999999</v>
      </c>
      <c r="F146" s="111">
        <f>'FAR1 01 particular and ous'!F851</f>
        <v>1234502.3799999999</v>
      </c>
      <c r="G146" s="111">
        <f>'FAR1 01 particular and ous'!G851</f>
        <v>409100</v>
      </c>
      <c r="H146" s="111">
        <f>'FAR1 01 particular and ous'!H851</f>
        <v>0</v>
      </c>
      <c r="I146" s="111">
        <f>'FAR1 01 particular and ous'!I851</f>
        <v>0</v>
      </c>
      <c r="J146" s="111">
        <f>'FAR1 01 particular and ous'!J851</f>
        <v>825402.38</v>
      </c>
      <c r="K146" s="111">
        <f>'FAR1 01 particular and ous'!K851</f>
        <v>1234502.3799999999</v>
      </c>
      <c r="L146" s="111">
        <f>'FAR1 01 particular and ous'!L851</f>
        <v>104479</v>
      </c>
      <c r="M146" s="111">
        <f>'FAR1 01 particular and ous'!M851</f>
        <v>0</v>
      </c>
      <c r="N146" s="111">
        <f>'FAR1 01 particular and ous'!N851</f>
        <v>825402.38</v>
      </c>
      <c r="O146" s="111">
        <f>'FAR1 01 particular and ous'!O851</f>
        <v>0</v>
      </c>
      <c r="P146" s="111">
        <f>'FAR1 01 particular and ous'!P851</f>
        <v>929881.38</v>
      </c>
      <c r="Q146" s="111">
        <f>'FAR1 01 particular and ous'!Q851</f>
        <v>104479</v>
      </c>
      <c r="R146" s="111">
        <f>'FAR1 01 particular and ous'!R851</f>
        <v>0</v>
      </c>
      <c r="S146" s="111">
        <f>'FAR1 01 particular and ous'!S851</f>
        <v>825402.38</v>
      </c>
      <c r="T146" s="111">
        <f>'FAR1 01 particular and ous'!T851</f>
        <v>0</v>
      </c>
      <c r="U146" s="111">
        <f>'FAR1 01 particular and ous'!U851</f>
        <v>929881.38</v>
      </c>
      <c r="V146" s="111">
        <f>'FAR1 01 particular and ous'!V851</f>
        <v>0</v>
      </c>
      <c r="W146" s="111">
        <f>'FAR1 01 particular and ous'!W851</f>
        <v>304621</v>
      </c>
      <c r="X146" s="111">
        <f>'FAR1 01 particular and ous'!X851</f>
        <v>0</v>
      </c>
      <c r="Y146" s="111">
        <f>'FAR1 01 particular and ous'!Y851</f>
        <v>0</v>
      </c>
    </row>
    <row r="147" spans="1:25" s="108" customFormat="1" ht="35.1" customHeight="1" x14ac:dyDescent="0.25">
      <c r="A147" s="115" t="s">
        <v>60</v>
      </c>
      <c r="B147" s="114" t="s">
        <v>39</v>
      </c>
      <c r="C147" s="116"/>
      <c r="D147" s="111">
        <f>'FAR1 01 particular and ous'!D852</f>
        <v>0</v>
      </c>
      <c r="E147" s="111">
        <f>'FAR1 01 particular and ous'!E852</f>
        <v>1234502.3799999999</v>
      </c>
      <c r="F147" s="111">
        <f>'FAR1 01 particular and ous'!F852</f>
        <v>1234502.3799999999</v>
      </c>
      <c r="G147" s="111">
        <f>'FAR1 01 particular and ous'!G852</f>
        <v>409100</v>
      </c>
      <c r="H147" s="111">
        <f>'FAR1 01 particular and ous'!H852</f>
        <v>0</v>
      </c>
      <c r="I147" s="111">
        <f>'FAR1 01 particular and ous'!I852</f>
        <v>0</v>
      </c>
      <c r="J147" s="111">
        <f>'FAR1 01 particular and ous'!J852</f>
        <v>825402.38</v>
      </c>
      <c r="K147" s="111">
        <f>'FAR1 01 particular and ous'!K852</f>
        <v>1234502.3799999999</v>
      </c>
      <c r="L147" s="111">
        <f>'FAR1 01 particular and ous'!L852</f>
        <v>104479</v>
      </c>
      <c r="M147" s="111">
        <f>'FAR1 01 particular and ous'!M852</f>
        <v>0</v>
      </c>
      <c r="N147" s="111">
        <f>'FAR1 01 particular and ous'!N852</f>
        <v>825402.38</v>
      </c>
      <c r="O147" s="111">
        <f>'FAR1 01 particular and ous'!O852</f>
        <v>0</v>
      </c>
      <c r="P147" s="111">
        <f>'FAR1 01 particular and ous'!P852</f>
        <v>929881.38</v>
      </c>
      <c r="Q147" s="111">
        <f>'FAR1 01 particular and ous'!Q852</f>
        <v>104479</v>
      </c>
      <c r="R147" s="111">
        <f>'FAR1 01 particular and ous'!R852</f>
        <v>0</v>
      </c>
      <c r="S147" s="111">
        <f>'FAR1 01 particular and ous'!S852</f>
        <v>825402.38</v>
      </c>
      <c r="T147" s="111">
        <f>'FAR1 01 particular and ous'!T852</f>
        <v>0</v>
      </c>
      <c r="U147" s="111">
        <f>'FAR1 01 particular and ous'!U852</f>
        <v>929881.38</v>
      </c>
      <c r="V147" s="111">
        <f>'FAR1 01 particular and ous'!V852</f>
        <v>0</v>
      </c>
      <c r="W147" s="111">
        <f>'FAR1 01 particular and ous'!W852</f>
        <v>304621</v>
      </c>
      <c r="X147" s="111">
        <f>'FAR1 01 particular and ous'!X852</f>
        <v>0</v>
      </c>
      <c r="Y147" s="111">
        <f>'FAR1 01 particular and ous'!Y852</f>
        <v>0</v>
      </c>
    </row>
    <row r="148" spans="1:25" s="108" customFormat="1" ht="35.1" customHeight="1" x14ac:dyDescent="0.25">
      <c r="A148" s="115" t="s">
        <v>62</v>
      </c>
      <c r="B148" s="114" t="s">
        <v>63</v>
      </c>
      <c r="C148" s="110">
        <v>100030000000</v>
      </c>
      <c r="D148" s="111">
        <f>'FAR1 01 particular and ous'!D853</f>
        <v>0</v>
      </c>
      <c r="E148" s="111">
        <f>'FAR1 01 particular and ous'!E853</f>
        <v>692242.7</v>
      </c>
      <c r="F148" s="111">
        <f>'FAR1 01 particular and ous'!F853</f>
        <v>692242.7</v>
      </c>
      <c r="G148" s="111">
        <f>'FAR1 01 particular and ous'!G853</f>
        <v>0</v>
      </c>
      <c r="H148" s="111">
        <f>'FAR1 01 particular and ous'!H853</f>
        <v>0</v>
      </c>
      <c r="I148" s="111">
        <f>'FAR1 01 particular and ous'!I853</f>
        <v>0</v>
      </c>
      <c r="J148" s="111">
        <f>'FAR1 01 particular and ous'!J853</f>
        <v>692242.7</v>
      </c>
      <c r="K148" s="111">
        <f>'FAR1 01 particular and ous'!K853</f>
        <v>692242.7</v>
      </c>
      <c r="L148" s="111">
        <f>'FAR1 01 particular and ous'!L853</f>
        <v>0</v>
      </c>
      <c r="M148" s="111">
        <f>'FAR1 01 particular and ous'!M853</f>
        <v>0</v>
      </c>
      <c r="N148" s="111">
        <f>'FAR1 01 particular and ous'!N853</f>
        <v>676134.7</v>
      </c>
      <c r="O148" s="111">
        <f>'FAR1 01 particular and ous'!O853</f>
        <v>0</v>
      </c>
      <c r="P148" s="111">
        <f>'FAR1 01 particular and ous'!P853</f>
        <v>676134.7</v>
      </c>
      <c r="Q148" s="111">
        <f>'FAR1 01 particular and ous'!Q853</f>
        <v>0</v>
      </c>
      <c r="R148" s="111">
        <f>'FAR1 01 particular and ous'!R853</f>
        <v>0</v>
      </c>
      <c r="S148" s="111">
        <f>'FAR1 01 particular and ous'!S853</f>
        <v>676134.7</v>
      </c>
      <c r="T148" s="111">
        <f>'FAR1 01 particular and ous'!T853</f>
        <v>0</v>
      </c>
      <c r="U148" s="111">
        <f>'FAR1 01 particular and ous'!U853</f>
        <v>676134.7</v>
      </c>
      <c r="V148" s="111">
        <f>'FAR1 01 particular and ous'!V853</f>
        <v>0</v>
      </c>
      <c r="W148" s="111">
        <f>'FAR1 01 particular and ous'!W853</f>
        <v>16108</v>
      </c>
      <c r="X148" s="111">
        <f>'FAR1 01 particular and ous'!X853</f>
        <v>0</v>
      </c>
      <c r="Y148" s="111">
        <f>'FAR1 01 particular and ous'!Y853</f>
        <v>0</v>
      </c>
    </row>
    <row r="149" spans="1:25" s="108" customFormat="1" ht="35.1" customHeight="1" x14ac:dyDescent="0.25">
      <c r="A149" s="115" t="s">
        <v>64</v>
      </c>
      <c r="B149" s="114" t="s">
        <v>65</v>
      </c>
      <c r="C149" s="110">
        <v>100030300002</v>
      </c>
      <c r="D149" s="111">
        <f>'FAR1 01 particular and ous'!D854</f>
        <v>0</v>
      </c>
      <c r="E149" s="111">
        <f>'FAR1 01 particular and ous'!E854</f>
        <v>692242.7</v>
      </c>
      <c r="F149" s="111">
        <f>'FAR1 01 particular and ous'!F854</f>
        <v>692242.7</v>
      </c>
      <c r="G149" s="111">
        <f>'FAR1 01 particular and ous'!G854</f>
        <v>0</v>
      </c>
      <c r="H149" s="111">
        <f>'FAR1 01 particular and ous'!H854</f>
        <v>0</v>
      </c>
      <c r="I149" s="111">
        <f>'FAR1 01 particular and ous'!I854</f>
        <v>0</v>
      </c>
      <c r="J149" s="111">
        <f>'FAR1 01 particular and ous'!J854</f>
        <v>692242.7</v>
      </c>
      <c r="K149" s="111">
        <f>'FAR1 01 particular and ous'!K854</f>
        <v>692242.7</v>
      </c>
      <c r="L149" s="111">
        <f>'FAR1 01 particular and ous'!L854</f>
        <v>0</v>
      </c>
      <c r="M149" s="111">
        <f>'FAR1 01 particular and ous'!M854</f>
        <v>0</v>
      </c>
      <c r="N149" s="111">
        <f>'FAR1 01 particular and ous'!N854</f>
        <v>676134.7</v>
      </c>
      <c r="O149" s="111">
        <f>'FAR1 01 particular and ous'!O854</f>
        <v>0</v>
      </c>
      <c r="P149" s="111">
        <f>'FAR1 01 particular and ous'!P854</f>
        <v>676134.7</v>
      </c>
      <c r="Q149" s="111">
        <f>'FAR1 01 particular and ous'!Q854</f>
        <v>0</v>
      </c>
      <c r="R149" s="111">
        <f>'FAR1 01 particular and ous'!R854</f>
        <v>0</v>
      </c>
      <c r="S149" s="111">
        <f>'FAR1 01 particular and ous'!S854</f>
        <v>676134.7</v>
      </c>
      <c r="T149" s="111">
        <f>'FAR1 01 particular and ous'!T854</f>
        <v>0</v>
      </c>
      <c r="U149" s="111">
        <f>'FAR1 01 particular and ous'!U854</f>
        <v>676134.7</v>
      </c>
      <c r="V149" s="111">
        <f>'FAR1 01 particular and ous'!V854</f>
        <v>0</v>
      </c>
      <c r="W149" s="111">
        <f>'FAR1 01 particular and ous'!W854</f>
        <v>16108</v>
      </c>
      <c r="X149" s="111">
        <f>'FAR1 01 particular and ous'!X854</f>
        <v>0</v>
      </c>
      <c r="Y149" s="111">
        <f>'FAR1 01 particular and ous'!Y854</f>
        <v>0</v>
      </c>
    </row>
    <row r="150" spans="1:25" s="108" customFormat="1" ht="35.1" customHeight="1" x14ac:dyDescent="0.25">
      <c r="A150" s="115" t="s">
        <v>66</v>
      </c>
      <c r="B150" s="114" t="s">
        <v>39</v>
      </c>
      <c r="C150" s="116"/>
      <c r="D150" s="111">
        <f>'FAR1 01 particular and ous'!D855</f>
        <v>0</v>
      </c>
      <c r="E150" s="111">
        <f>'FAR1 01 particular and ous'!E855</f>
        <v>692242.7</v>
      </c>
      <c r="F150" s="111">
        <f>'FAR1 01 particular and ous'!F855</f>
        <v>692242.7</v>
      </c>
      <c r="G150" s="111">
        <f>'FAR1 01 particular and ous'!G855</f>
        <v>0</v>
      </c>
      <c r="H150" s="111">
        <f>'FAR1 01 particular and ous'!H855</f>
        <v>0</v>
      </c>
      <c r="I150" s="111">
        <f>'FAR1 01 particular and ous'!I855</f>
        <v>0</v>
      </c>
      <c r="J150" s="111">
        <f>'FAR1 01 particular and ous'!J855</f>
        <v>692242.7</v>
      </c>
      <c r="K150" s="111">
        <f>'FAR1 01 particular and ous'!K855</f>
        <v>692242.7</v>
      </c>
      <c r="L150" s="111">
        <f>'FAR1 01 particular and ous'!L855</f>
        <v>0</v>
      </c>
      <c r="M150" s="111">
        <f>'FAR1 01 particular and ous'!M855</f>
        <v>0</v>
      </c>
      <c r="N150" s="111">
        <f>'FAR1 01 particular and ous'!N855</f>
        <v>676134.7</v>
      </c>
      <c r="O150" s="111">
        <f>'FAR1 01 particular and ous'!O855</f>
        <v>0</v>
      </c>
      <c r="P150" s="111">
        <f>'FAR1 01 particular and ous'!P855</f>
        <v>676134.7</v>
      </c>
      <c r="Q150" s="111">
        <f>'FAR1 01 particular and ous'!Q855</f>
        <v>0</v>
      </c>
      <c r="R150" s="111">
        <f>'FAR1 01 particular and ous'!R855</f>
        <v>0</v>
      </c>
      <c r="S150" s="111">
        <f>'FAR1 01 particular and ous'!S855</f>
        <v>676134.7</v>
      </c>
      <c r="T150" s="111">
        <f>'FAR1 01 particular and ous'!T855</f>
        <v>0</v>
      </c>
      <c r="U150" s="111">
        <f>'FAR1 01 particular and ous'!U855</f>
        <v>676134.7</v>
      </c>
      <c r="V150" s="111">
        <f>'FAR1 01 particular and ous'!V855</f>
        <v>0</v>
      </c>
      <c r="W150" s="111">
        <f>'FAR1 01 particular and ous'!W855</f>
        <v>16108</v>
      </c>
      <c r="X150" s="111">
        <f>'FAR1 01 particular and ous'!X855</f>
        <v>0</v>
      </c>
      <c r="Y150" s="111">
        <f>'FAR1 01 particular and ous'!Y855</f>
        <v>0</v>
      </c>
    </row>
    <row r="151" spans="1:25" s="108" customFormat="1" ht="35.1" customHeight="1" x14ac:dyDescent="0.25">
      <c r="A151" s="115" t="s">
        <v>68</v>
      </c>
      <c r="B151" s="114" t="s">
        <v>69</v>
      </c>
      <c r="C151" s="110">
        <v>100030000000</v>
      </c>
      <c r="D151" s="111">
        <f>'FAR1 01 particular and ous'!D856</f>
        <v>0</v>
      </c>
      <c r="E151" s="111">
        <f>'FAR1 01 particular and ous'!E856</f>
        <v>862327.5</v>
      </c>
      <c r="F151" s="111">
        <f>'FAR1 01 particular and ous'!F856</f>
        <v>862327.5</v>
      </c>
      <c r="G151" s="111">
        <f>'FAR1 01 particular and ous'!G856</f>
        <v>0</v>
      </c>
      <c r="H151" s="111">
        <f>'FAR1 01 particular and ous'!H856</f>
        <v>0</v>
      </c>
      <c r="I151" s="111">
        <f>'FAR1 01 particular and ous'!I856</f>
        <v>0</v>
      </c>
      <c r="J151" s="111">
        <f>'FAR1 01 particular and ous'!J856</f>
        <v>862327.5</v>
      </c>
      <c r="K151" s="111">
        <f>'FAR1 01 particular and ous'!K856</f>
        <v>862327.5</v>
      </c>
      <c r="L151" s="111">
        <f>'FAR1 01 particular and ous'!L856</f>
        <v>0</v>
      </c>
      <c r="M151" s="111">
        <f>'FAR1 01 particular and ous'!M856</f>
        <v>0</v>
      </c>
      <c r="N151" s="111">
        <f>'FAR1 01 particular and ous'!N856</f>
        <v>862327.5</v>
      </c>
      <c r="O151" s="111">
        <f>'FAR1 01 particular and ous'!O856</f>
        <v>0</v>
      </c>
      <c r="P151" s="111">
        <f>'FAR1 01 particular and ous'!P856</f>
        <v>862327.5</v>
      </c>
      <c r="Q151" s="111">
        <f>'FAR1 01 particular and ous'!Q856</f>
        <v>0</v>
      </c>
      <c r="R151" s="111">
        <f>'FAR1 01 particular and ous'!R856</f>
        <v>0</v>
      </c>
      <c r="S151" s="111">
        <f>'FAR1 01 particular and ous'!S856</f>
        <v>810755.25</v>
      </c>
      <c r="T151" s="111">
        <f>'FAR1 01 particular and ous'!T856</f>
        <v>0</v>
      </c>
      <c r="U151" s="111">
        <f>'FAR1 01 particular and ous'!U856</f>
        <v>810755.25</v>
      </c>
      <c r="V151" s="111">
        <f>'FAR1 01 particular and ous'!V856</f>
        <v>0</v>
      </c>
      <c r="W151" s="111">
        <f>'FAR1 01 particular and ous'!W856</f>
        <v>0</v>
      </c>
      <c r="X151" s="111">
        <f>'FAR1 01 particular and ous'!X856</f>
        <v>0</v>
      </c>
      <c r="Y151" s="111">
        <f>'FAR1 01 particular and ous'!Y856</f>
        <v>51572.25</v>
      </c>
    </row>
    <row r="152" spans="1:25" s="108" customFormat="1" ht="35.1" customHeight="1" x14ac:dyDescent="0.25">
      <c r="A152" s="115" t="s">
        <v>70</v>
      </c>
      <c r="B152" s="114" t="s">
        <v>71</v>
      </c>
      <c r="C152" s="110">
        <v>100030300003</v>
      </c>
      <c r="D152" s="111">
        <f>'FAR1 01 particular and ous'!D857</f>
        <v>0</v>
      </c>
      <c r="E152" s="111">
        <f>'FAR1 01 particular and ous'!E857</f>
        <v>862327.5</v>
      </c>
      <c r="F152" s="111">
        <f>'FAR1 01 particular and ous'!F857</f>
        <v>862327.5</v>
      </c>
      <c r="G152" s="111">
        <f>'FAR1 01 particular and ous'!G857</f>
        <v>0</v>
      </c>
      <c r="H152" s="111">
        <f>'FAR1 01 particular and ous'!H857</f>
        <v>0</v>
      </c>
      <c r="I152" s="111">
        <f>'FAR1 01 particular and ous'!I857</f>
        <v>0</v>
      </c>
      <c r="J152" s="111">
        <f>'FAR1 01 particular and ous'!J857</f>
        <v>862327.5</v>
      </c>
      <c r="K152" s="111">
        <f>'FAR1 01 particular and ous'!K857</f>
        <v>862327.5</v>
      </c>
      <c r="L152" s="111">
        <f>'FAR1 01 particular and ous'!L857</f>
        <v>0</v>
      </c>
      <c r="M152" s="111">
        <f>'FAR1 01 particular and ous'!M857</f>
        <v>0</v>
      </c>
      <c r="N152" s="111">
        <f>'FAR1 01 particular and ous'!N857</f>
        <v>862327.5</v>
      </c>
      <c r="O152" s="111">
        <f>'FAR1 01 particular and ous'!O857</f>
        <v>0</v>
      </c>
      <c r="P152" s="111">
        <f>'FAR1 01 particular and ous'!P857</f>
        <v>862327.5</v>
      </c>
      <c r="Q152" s="111">
        <f>'FAR1 01 particular and ous'!Q857</f>
        <v>0</v>
      </c>
      <c r="R152" s="111">
        <f>'FAR1 01 particular and ous'!R857</f>
        <v>0</v>
      </c>
      <c r="S152" s="111">
        <f>'FAR1 01 particular and ous'!S857</f>
        <v>810755.25</v>
      </c>
      <c r="T152" s="111">
        <f>'FAR1 01 particular and ous'!T857</f>
        <v>0</v>
      </c>
      <c r="U152" s="111">
        <f>'FAR1 01 particular and ous'!U857</f>
        <v>810755.25</v>
      </c>
      <c r="V152" s="111">
        <f>'FAR1 01 particular and ous'!V857</f>
        <v>0</v>
      </c>
      <c r="W152" s="111">
        <f>'FAR1 01 particular and ous'!W857</f>
        <v>0</v>
      </c>
      <c r="X152" s="111">
        <f>'FAR1 01 particular and ous'!X857</f>
        <v>0</v>
      </c>
      <c r="Y152" s="111">
        <f>'FAR1 01 particular and ous'!Y857</f>
        <v>51572.25</v>
      </c>
    </row>
    <row r="153" spans="1:25" s="108" customFormat="1" ht="35.1" customHeight="1" x14ac:dyDescent="0.25">
      <c r="A153" s="115" t="s">
        <v>72</v>
      </c>
      <c r="B153" s="114" t="s">
        <v>39</v>
      </c>
      <c r="C153" s="116"/>
      <c r="D153" s="111">
        <f>'FAR1 01 particular and ous'!D858</f>
        <v>0</v>
      </c>
      <c r="E153" s="111">
        <f>'FAR1 01 particular and ous'!E858</f>
        <v>862327.5</v>
      </c>
      <c r="F153" s="111">
        <f>'FAR1 01 particular and ous'!F858</f>
        <v>862327.5</v>
      </c>
      <c r="G153" s="111">
        <f>'FAR1 01 particular and ous'!G858</f>
        <v>0</v>
      </c>
      <c r="H153" s="111">
        <f>'FAR1 01 particular and ous'!H858</f>
        <v>0</v>
      </c>
      <c r="I153" s="111">
        <f>'FAR1 01 particular and ous'!I858</f>
        <v>0</v>
      </c>
      <c r="J153" s="111">
        <f>'FAR1 01 particular and ous'!J858</f>
        <v>862327.5</v>
      </c>
      <c r="K153" s="111">
        <f>'FAR1 01 particular and ous'!K858</f>
        <v>862327.5</v>
      </c>
      <c r="L153" s="111">
        <f>'FAR1 01 particular and ous'!L858</f>
        <v>0</v>
      </c>
      <c r="M153" s="111">
        <f>'FAR1 01 particular and ous'!M858</f>
        <v>0</v>
      </c>
      <c r="N153" s="111">
        <f>'FAR1 01 particular and ous'!N858</f>
        <v>862327.5</v>
      </c>
      <c r="O153" s="111">
        <f>'FAR1 01 particular and ous'!O858</f>
        <v>0</v>
      </c>
      <c r="P153" s="111">
        <f>'FAR1 01 particular and ous'!P858</f>
        <v>862327.5</v>
      </c>
      <c r="Q153" s="111">
        <f>'FAR1 01 particular and ous'!Q858</f>
        <v>0</v>
      </c>
      <c r="R153" s="111">
        <f>'FAR1 01 particular and ous'!R858</f>
        <v>0</v>
      </c>
      <c r="S153" s="111">
        <f>'FAR1 01 particular and ous'!S858</f>
        <v>810755.25</v>
      </c>
      <c r="T153" s="111">
        <f>'FAR1 01 particular and ous'!T858</f>
        <v>0</v>
      </c>
      <c r="U153" s="111">
        <f>'FAR1 01 particular and ous'!U858</f>
        <v>810755.25</v>
      </c>
      <c r="V153" s="111">
        <f>'FAR1 01 particular and ous'!V858</f>
        <v>0</v>
      </c>
      <c r="W153" s="111">
        <f>'FAR1 01 particular and ous'!W858</f>
        <v>0</v>
      </c>
      <c r="X153" s="111">
        <f>'FAR1 01 particular and ous'!X858</f>
        <v>0</v>
      </c>
      <c r="Y153" s="111">
        <f>'FAR1 01 particular and ous'!Y858</f>
        <v>51572.25</v>
      </c>
    </row>
    <row r="154" spans="1:25" s="108" customFormat="1" ht="35.1" customHeight="1" x14ac:dyDescent="0.25">
      <c r="A154" s="115" t="s">
        <v>75</v>
      </c>
      <c r="B154" s="114" t="s">
        <v>76</v>
      </c>
      <c r="C154" s="110">
        <v>100030000000</v>
      </c>
      <c r="D154" s="111">
        <f>'FAR1 01 particular and ous'!D859</f>
        <v>0</v>
      </c>
      <c r="E154" s="111">
        <f>'FAR1 01 particular and ous'!E859</f>
        <v>955841.25</v>
      </c>
      <c r="F154" s="111">
        <f>'FAR1 01 particular and ous'!F859</f>
        <v>955841.25</v>
      </c>
      <c r="G154" s="111">
        <f>'FAR1 01 particular and ous'!G859</f>
        <v>121561</v>
      </c>
      <c r="H154" s="111">
        <f>'FAR1 01 particular and ous'!H859</f>
        <v>0</v>
      </c>
      <c r="I154" s="111">
        <f>'FAR1 01 particular and ous'!I859</f>
        <v>0</v>
      </c>
      <c r="J154" s="111">
        <f>'FAR1 01 particular and ous'!J859</f>
        <v>834280.25</v>
      </c>
      <c r="K154" s="111">
        <f>'FAR1 01 particular and ous'!K859</f>
        <v>955841.25</v>
      </c>
      <c r="L154" s="111">
        <f>'FAR1 01 particular and ous'!L859</f>
        <v>121560.15</v>
      </c>
      <c r="M154" s="111">
        <f>'FAR1 01 particular and ous'!M859</f>
        <v>0</v>
      </c>
      <c r="N154" s="111">
        <f>'FAR1 01 particular and ous'!N859</f>
        <v>834280.25</v>
      </c>
      <c r="O154" s="111">
        <f>'FAR1 01 particular and ous'!O859</f>
        <v>0</v>
      </c>
      <c r="P154" s="111">
        <f>'FAR1 01 particular and ous'!P859</f>
        <v>955840.4</v>
      </c>
      <c r="Q154" s="111">
        <f>'FAR1 01 particular and ous'!Q859</f>
        <v>70575.7</v>
      </c>
      <c r="R154" s="111">
        <f>'FAR1 01 particular and ous'!R859</f>
        <v>0</v>
      </c>
      <c r="S154" s="111">
        <f>'FAR1 01 particular and ous'!S859</f>
        <v>816072.89</v>
      </c>
      <c r="T154" s="111">
        <f>'FAR1 01 particular and ous'!T859</f>
        <v>0</v>
      </c>
      <c r="U154" s="111">
        <f>'FAR1 01 particular and ous'!U859</f>
        <v>886648.59</v>
      </c>
      <c r="V154" s="111">
        <f>'FAR1 01 particular and ous'!V859</f>
        <v>0</v>
      </c>
      <c r="W154" s="111">
        <f>'FAR1 01 particular and ous'!W859</f>
        <v>0.85000000000582077</v>
      </c>
      <c r="X154" s="111">
        <f>'FAR1 01 particular and ous'!X859</f>
        <v>0</v>
      </c>
      <c r="Y154" s="111">
        <f>'FAR1 01 particular and ous'!Y859</f>
        <v>69191.809999999983</v>
      </c>
    </row>
    <row r="155" spans="1:25" s="108" customFormat="1" ht="35.1" customHeight="1" x14ac:dyDescent="0.25">
      <c r="A155" s="115" t="s">
        <v>77</v>
      </c>
      <c r="B155" s="114" t="s">
        <v>78</v>
      </c>
      <c r="C155" s="110">
        <v>100030300004</v>
      </c>
      <c r="D155" s="111">
        <f>'FAR1 01 particular and ous'!D860</f>
        <v>0</v>
      </c>
      <c r="E155" s="111">
        <f>'FAR1 01 particular and ous'!E860</f>
        <v>955841.25</v>
      </c>
      <c r="F155" s="111">
        <f>'FAR1 01 particular and ous'!F860</f>
        <v>955841.25</v>
      </c>
      <c r="G155" s="111">
        <f>'FAR1 01 particular and ous'!G860</f>
        <v>121561</v>
      </c>
      <c r="H155" s="111">
        <f>'FAR1 01 particular and ous'!H860</f>
        <v>0</v>
      </c>
      <c r="I155" s="111">
        <f>'FAR1 01 particular and ous'!I860</f>
        <v>0</v>
      </c>
      <c r="J155" s="111">
        <f>'FAR1 01 particular and ous'!J860</f>
        <v>834280.25</v>
      </c>
      <c r="K155" s="111">
        <f>'FAR1 01 particular and ous'!K860</f>
        <v>955841.25</v>
      </c>
      <c r="L155" s="111">
        <f>'FAR1 01 particular and ous'!L860</f>
        <v>121560.15</v>
      </c>
      <c r="M155" s="111">
        <f>'FAR1 01 particular and ous'!M860</f>
        <v>0</v>
      </c>
      <c r="N155" s="111">
        <f>'FAR1 01 particular and ous'!N860</f>
        <v>834280.25</v>
      </c>
      <c r="O155" s="111">
        <f>'FAR1 01 particular and ous'!O860</f>
        <v>0</v>
      </c>
      <c r="P155" s="111">
        <f>'FAR1 01 particular and ous'!P860</f>
        <v>955840.4</v>
      </c>
      <c r="Q155" s="111">
        <f>'FAR1 01 particular and ous'!Q860</f>
        <v>70575.7</v>
      </c>
      <c r="R155" s="111">
        <f>'FAR1 01 particular and ous'!R860</f>
        <v>0</v>
      </c>
      <c r="S155" s="111">
        <f>'FAR1 01 particular and ous'!S860</f>
        <v>816072.89</v>
      </c>
      <c r="T155" s="111">
        <f>'FAR1 01 particular and ous'!T860</f>
        <v>0</v>
      </c>
      <c r="U155" s="111">
        <f>'FAR1 01 particular and ous'!U860</f>
        <v>886648.59</v>
      </c>
      <c r="V155" s="111">
        <f>'FAR1 01 particular and ous'!V860</f>
        <v>0</v>
      </c>
      <c r="W155" s="111">
        <f>'FAR1 01 particular and ous'!W860</f>
        <v>0.85000000000582077</v>
      </c>
      <c r="X155" s="111">
        <f>'FAR1 01 particular and ous'!X860</f>
        <v>0</v>
      </c>
      <c r="Y155" s="111">
        <f>'FAR1 01 particular and ous'!Y860</f>
        <v>69191.809999999983</v>
      </c>
    </row>
    <row r="156" spans="1:25" s="108" customFormat="1" ht="35.1" customHeight="1" x14ac:dyDescent="0.25">
      <c r="A156" s="115" t="s">
        <v>79</v>
      </c>
      <c r="B156" s="114" t="s">
        <v>39</v>
      </c>
      <c r="C156" s="116"/>
      <c r="D156" s="111">
        <f>'FAR1 01 particular and ous'!D861</f>
        <v>0</v>
      </c>
      <c r="E156" s="111">
        <f>'FAR1 01 particular and ous'!E861</f>
        <v>955841.25</v>
      </c>
      <c r="F156" s="111">
        <f>'FAR1 01 particular and ous'!F861</f>
        <v>955841.25</v>
      </c>
      <c r="G156" s="111">
        <f>'FAR1 01 particular and ous'!G861</f>
        <v>121561</v>
      </c>
      <c r="H156" s="111">
        <f>'FAR1 01 particular and ous'!H861</f>
        <v>0</v>
      </c>
      <c r="I156" s="111">
        <f>'FAR1 01 particular and ous'!I861</f>
        <v>0</v>
      </c>
      <c r="J156" s="111">
        <f>'FAR1 01 particular and ous'!J861</f>
        <v>834280.25</v>
      </c>
      <c r="K156" s="111">
        <f>'FAR1 01 particular and ous'!K861</f>
        <v>955841.25</v>
      </c>
      <c r="L156" s="111">
        <f>'FAR1 01 particular and ous'!L861</f>
        <v>121560.15</v>
      </c>
      <c r="M156" s="111">
        <f>'FAR1 01 particular and ous'!M861</f>
        <v>0</v>
      </c>
      <c r="N156" s="111">
        <f>'FAR1 01 particular and ous'!N861</f>
        <v>834280.25</v>
      </c>
      <c r="O156" s="111">
        <f>'FAR1 01 particular and ous'!O861</f>
        <v>0</v>
      </c>
      <c r="P156" s="111">
        <f>'FAR1 01 particular and ous'!P861</f>
        <v>955840.4</v>
      </c>
      <c r="Q156" s="111">
        <f>'FAR1 01 particular and ous'!Q861</f>
        <v>70575.7</v>
      </c>
      <c r="R156" s="111">
        <f>'FAR1 01 particular and ous'!R861</f>
        <v>0</v>
      </c>
      <c r="S156" s="111">
        <f>'FAR1 01 particular and ous'!S861</f>
        <v>816072.89</v>
      </c>
      <c r="T156" s="111">
        <f>'FAR1 01 particular and ous'!T861</f>
        <v>0</v>
      </c>
      <c r="U156" s="111">
        <f>'FAR1 01 particular and ous'!U861</f>
        <v>886648.59</v>
      </c>
      <c r="V156" s="111">
        <f>'FAR1 01 particular and ous'!V861</f>
        <v>0</v>
      </c>
      <c r="W156" s="111">
        <f>'FAR1 01 particular and ous'!W861</f>
        <v>0.85000000000582077</v>
      </c>
      <c r="X156" s="111">
        <f>'FAR1 01 particular and ous'!X861</f>
        <v>0</v>
      </c>
      <c r="Y156" s="111">
        <f>'FAR1 01 particular and ous'!Y861</f>
        <v>69191.809999999983</v>
      </c>
    </row>
    <row r="157" spans="1:25" s="108" customFormat="1" ht="35.1" customHeight="1" x14ac:dyDescent="0.25">
      <c r="A157" s="115" t="s">
        <v>81</v>
      </c>
      <c r="B157" s="114" t="s">
        <v>82</v>
      </c>
      <c r="C157" s="110">
        <v>100030000000</v>
      </c>
      <c r="D157" s="111">
        <f>'FAR1 01 particular and ous'!D862</f>
        <v>0</v>
      </c>
      <c r="E157" s="111">
        <f>'FAR1 01 particular and ous'!E862</f>
        <v>1099866.3</v>
      </c>
      <c r="F157" s="111">
        <f>'FAR1 01 particular and ous'!F862</f>
        <v>1099866.3</v>
      </c>
      <c r="G157" s="111">
        <f>'FAR1 01 particular and ous'!G862</f>
        <v>0</v>
      </c>
      <c r="H157" s="111">
        <f>'FAR1 01 particular and ous'!H862</f>
        <v>0</v>
      </c>
      <c r="I157" s="111">
        <f>'FAR1 01 particular and ous'!I862</f>
        <v>0</v>
      </c>
      <c r="J157" s="111">
        <f>'FAR1 01 particular and ous'!J862</f>
        <v>1099866.3</v>
      </c>
      <c r="K157" s="111">
        <f>'FAR1 01 particular and ous'!K862</f>
        <v>1099866.3</v>
      </c>
      <c r="L157" s="111">
        <f>'FAR1 01 particular and ous'!L862</f>
        <v>0</v>
      </c>
      <c r="M157" s="111">
        <f>'FAR1 01 particular and ous'!M862</f>
        <v>0</v>
      </c>
      <c r="N157" s="111">
        <f>'FAR1 01 particular and ous'!N862</f>
        <v>1065557.3500000001</v>
      </c>
      <c r="O157" s="111">
        <f>'FAR1 01 particular and ous'!O862</f>
        <v>0</v>
      </c>
      <c r="P157" s="111">
        <f>'FAR1 01 particular and ous'!P862</f>
        <v>1065557.3500000001</v>
      </c>
      <c r="Q157" s="111">
        <f>'FAR1 01 particular and ous'!Q862</f>
        <v>0</v>
      </c>
      <c r="R157" s="111">
        <f>'FAR1 01 particular and ous'!R862</f>
        <v>0</v>
      </c>
      <c r="S157" s="111">
        <f>'FAR1 01 particular and ous'!S862</f>
        <v>1065557.3500000001</v>
      </c>
      <c r="T157" s="111">
        <f>'FAR1 01 particular and ous'!T862</f>
        <v>0</v>
      </c>
      <c r="U157" s="111">
        <f>'FAR1 01 particular and ous'!U862</f>
        <v>1065557.3500000001</v>
      </c>
      <c r="V157" s="111">
        <f>'FAR1 01 particular and ous'!V862</f>
        <v>0</v>
      </c>
      <c r="W157" s="111">
        <f>'FAR1 01 particular and ous'!W862</f>
        <v>34308.949999999953</v>
      </c>
      <c r="X157" s="111">
        <f>'FAR1 01 particular and ous'!X862</f>
        <v>0</v>
      </c>
      <c r="Y157" s="111">
        <f>'FAR1 01 particular and ous'!Y862</f>
        <v>0</v>
      </c>
    </row>
    <row r="158" spans="1:25" s="108" customFormat="1" ht="35.1" customHeight="1" x14ac:dyDescent="0.25">
      <c r="A158" s="115" t="s">
        <v>83</v>
      </c>
      <c r="B158" s="114" t="s">
        <v>84</v>
      </c>
      <c r="C158" s="110">
        <v>100030300005</v>
      </c>
      <c r="D158" s="111">
        <f>'FAR1 01 particular and ous'!D863</f>
        <v>0</v>
      </c>
      <c r="E158" s="111">
        <f>'FAR1 01 particular and ous'!E863</f>
        <v>1099866.3</v>
      </c>
      <c r="F158" s="111">
        <f>'FAR1 01 particular and ous'!F863</f>
        <v>1099866.3</v>
      </c>
      <c r="G158" s="111">
        <f>'FAR1 01 particular and ous'!G863</f>
        <v>0</v>
      </c>
      <c r="H158" s="111">
        <f>'FAR1 01 particular and ous'!H863</f>
        <v>0</v>
      </c>
      <c r="I158" s="111">
        <f>'FAR1 01 particular and ous'!I863</f>
        <v>0</v>
      </c>
      <c r="J158" s="111">
        <f>'FAR1 01 particular and ous'!J863</f>
        <v>1099866.3</v>
      </c>
      <c r="K158" s="111">
        <f>'FAR1 01 particular and ous'!K863</f>
        <v>1099866.3</v>
      </c>
      <c r="L158" s="111">
        <f>'FAR1 01 particular and ous'!L863</f>
        <v>0</v>
      </c>
      <c r="M158" s="111">
        <f>'FAR1 01 particular and ous'!M863</f>
        <v>0</v>
      </c>
      <c r="N158" s="111">
        <f>'FAR1 01 particular and ous'!N863</f>
        <v>1065557.3500000001</v>
      </c>
      <c r="O158" s="111">
        <f>'FAR1 01 particular and ous'!O863</f>
        <v>0</v>
      </c>
      <c r="P158" s="111">
        <f>'FAR1 01 particular and ous'!P863</f>
        <v>1065557.3500000001</v>
      </c>
      <c r="Q158" s="111">
        <f>'FAR1 01 particular and ous'!Q863</f>
        <v>0</v>
      </c>
      <c r="R158" s="111">
        <f>'FAR1 01 particular and ous'!R863</f>
        <v>0</v>
      </c>
      <c r="S158" s="111">
        <f>'FAR1 01 particular and ous'!S863</f>
        <v>1065557.3500000001</v>
      </c>
      <c r="T158" s="111">
        <f>'FAR1 01 particular and ous'!T863</f>
        <v>0</v>
      </c>
      <c r="U158" s="111">
        <f>'FAR1 01 particular and ous'!U863</f>
        <v>1065557.3500000001</v>
      </c>
      <c r="V158" s="111">
        <f>'FAR1 01 particular and ous'!V863</f>
        <v>0</v>
      </c>
      <c r="W158" s="111">
        <f>'FAR1 01 particular and ous'!W863</f>
        <v>34308.949999999953</v>
      </c>
      <c r="X158" s="111">
        <f>'FAR1 01 particular and ous'!X863</f>
        <v>0</v>
      </c>
      <c r="Y158" s="111">
        <f>'FAR1 01 particular and ous'!Y863</f>
        <v>0</v>
      </c>
    </row>
    <row r="159" spans="1:25" s="108" customFormat="1" ht="35.1" customHeight="1" x14ac:dyDescent="0.25">
      <c r="A159" s="115" t="s">
        <v>85</v>
      </c>
      <c r="B159" s="114" t="s">
        <v>39</v>
      </c>
      <c r="C159" s="116"/>
      <c r="D159" s="111">
        <f>'FAR1 01 particular and ous'!D864</f>
        <v>0</v>
      </c>
      <c r="E159" s="111">
        <f>'FAR1 01 particular and ous'!E864</f>
        <v>1099866.3</v>
      </c>
      <c r="F159" s="111">
        <f>'FAR1 01 particular and ous'!F864</f>
        <v>1099866.3</v>
      </c>
      <c r="G159" s="111">
        <f>'FAR1 01 particular and ous'!G864</f>
        <v>0</v>
      </c>
      <c r="H159" s="111">
        <f>'FAR1 01 particular and ous'!H864</f>
        <v>0</v>
      </c>
      <c r="I159" s="111">
        <f>'FAR1 01 particular and ous'!I864</f>
        <v>0</v>
      </c>
      <c r="J159" s="111">
        <f>'FAR1 01 particular and ous'!J864</f>
        <v>1099866.3</v>
      </c>
      <c r="K159" s="111">
        <f>'FAR1 01 particular and ous'!K864</f>
        <v>1099866.3</v>
      </c>
      <c r="L159" s="111">
        <f>'FAR1 01 particular and ous'!L864</f>
        <v>0</v>
      </c>
      <c r="M159" s="111">
        <f>'FAR1 01 particular and ous'!M864</f>
        <v>0</v>
      </c>
      <c r="N159" s="111">
        <f>'FAR1 01 particular and ous'!N864</f>
        <v>1065557.3500000001</v>
      </c>
      <c r="O159" s="111">
        <f>'FAR1 01 particular and ous'!O864</f>
        <v>0</v>
      </c>
      <c r="P159" s="111">
        <f>'FAR1 01 particular and ous'!P864</f>
        <v>1065557.3500000001</v>
      </c>
      <c r="Q159" s="111">
        <f>'FAR1 01 particular and ous'!Q864</f>
        <v>0</v>
      </c>
      <c r="R159" s="111">
        <f>'FAR1 01 particular and ous'!R864</f>
        <v>0</v>
      </c>
      <c r="S159" s="111">
        <f>'FAR1 01 particular and ous'!S864</f>
        <v>1065557.3500000001</v>
      </c>
      <c r="T159" s="111">
        <f>'FAR1 01 particular and ous'!T864</f>
        <v>0</v>
      </c>
      <c r="U159" s="111">
        <f>'FAR1 01 particular and ous'!U864</f>
        <v>1065557.3500000001</v>
      </c>
      <c r="V159" s="111">
        <f>'FAR1 01 particular and ous'!V864</f>
        <v>0</v>
      </c>
      <c r="W159" s="111">
        <f>'FAR1 01 particular and ous'!W864</f>
        <v>34308.949999999953</v>
      </c>
      <c r="X159" s="111">
        <f>'FAR1 01 particular and ous'!X864</f>
        <v>0</v>
      </c>
      <c r="Y159" s="111">
        <f>'FAR1 01 particular and ous'!Y864</f>
        <v>0</v>
      </c>
    </row>
    <row r="160" spans="1:25" s="108" customFormat="1" ht="35.1" customHeight="1" x14ac:dyDescent="0.25">
      <c r="A160" s="115" t="s">
        <v>87</v>
      </c>
      <c r="B160" s="114" t="s">
        <v>88</v>
      </c>
      <c r="C160" s="110">
        <v>100030000000</v>
      </c>
      <c r="D160" s="111">
        <f>'FAR1 01 particular and ous'!D865</f>
        <v>0</v>
      </c>
      <c r="E160" s="111">
        <f>'FAR1 01 particular and ous'!E865</f>
        <v>1130019.02</v>
      </c>
      <c r="F160" s="111">
        <f>'FAR1 01 particular and ous'!F865</f>
        <v>1130019.02</v>
      </c>
      <c r="G160" s="111">
        <f>'FAR1 01 particular and ous'!G865</f>
        <v>0</v>
      </c>
      <c r="H160" s="111">
        <f>'FAR1 01 particular and ous'!H865</f>
        <v>0</v>
      </c>
      <c r="I160" s="111">
        <f>'FAR1 01 particular and ous'!I865</f>
        <v>0</v>
      </c>
      <c r="J160" s="111">
        <f>'FAR1 01 particular and ous'!J865</f>
        <v>1130019.02</v>
      </c>
      <c r="K160" s="111">
        <f>'FAR1 01 particular and ous'!K865</f>
        <v>1130019.02</v>
      </c>
      <c r="L160" s="111">
        <f>'FAR1 01 particular and ous'!L865</f>
        <v>0</v>
      </c>
      <c r="M160" s="111">
        <f>'FAR1 01 particular and ous'!M865</f>
        <v>0</v>
      </c>
      <c r="N160" s="111">
        <f>'FAR1 01 particular and ous'!N865</f>
        <v>1130019.02</v>
      </c>
      <c r="O160" s="111">
        <f>'FAR1 01 particular and ous'!O865</f>
        <v>0</v>
      </c>
      <c r="P160" s="111">
        <f>'FAR1 01 particular and ous'!P865</f>
        <v>1130019.02</v>
      </c>
      <c r="Q160" s="111">
        <f>'FAR1 01 particular and ous'!Q865</f>
        <v>0</v>
      </c>
      <c r="R160" s="111">
        <f>'FAR1 01 particular and ous'!R865</f>
        <v>0</v>
      </c>
      <c r="S160" s="111">
        <f>'FAR1 01 particular and ous'!S865</f>
        <v>1130019.02</v>
      </c>
      <c r="T160" s="111">
        <f>'FAR1 01 particular and ous'!T865</f>
        <v>0</v>
      </c>
      <c r="U160" s="111">
        <f>'FAR1 01 particular and ous'!U865</f>
        <v>1130019.02</v>
      </c>
      <c r="V160" s="111">
        <f>'FAR1 01 particular and ous'!V865</f>
        <v>0</v>
      </c>
      <c r="W160" s="111">
        <f>'FAR1 01 particular and ous'!W865</f>
        <v>0</v>
      </c>
      <c r="X160" s="111">
        <f>'FAR1 01 particular and ous'!X865</f>
        <v>0</v>
      </c>
      <c r="Y160" s="111">
        <f>'FAR1 01 particular and ous'!Y865</f>
        <v>0</v>
      </c>
    </row>
    <row r="161" spans="1:25" s="108" customFormat="1" ht="35.1" customHeight="1" x14ac:dyDescent="0.25">
      <c r="A161" s="115" t="s">
        <v>89</v>
      </c>
      <c r="B161" s="114" t="s">
        <v>90</v>
      </c>
      <c r="C161" s="110">
        <v>100030300006</v>
      </c>
      <c r="D161" s="111">
        <f>'FAR1 01 particular and ous'!D866</f>
        <v>0</v>
      </c>
      <c r="E161" s="111">
        <f>'FAR1 01 particular and ous'!E866</f>
        <v>1130019.02</v>
      </c>
      <c r="F161" s="111">
        <f>'FAR1 01 particular and ous'!F866</f>
        <v>1130019.02</v>
      </c>
      <c r="G161" s="111">
        <f>'FAR1 01 particular and ous'!G866</f>
        <v>0</v>
      </c>
      <c r="H161" s="111">
        <f>'FAR1 01 particular and ous'!H866</f>
        <v>0</v>
      </c>
      <c r="I161" s="111">
        <f>'FAR1 01 particular and ous'!I866</f>
        <v>0</v>
      </c>
      <c r="J161" s="111">
        <f>'FAR1 01 particular and ous'!J866</f>
        <v>1130019.02</v>
      </c>
      <c r="K161" s="111">
        <f>'FAR1 01 particular and ous'!K866</f>
        <v>1130019.02</v>
      </c>
      <c r="L161" s="111">
        <f>'FAR1 01 particular and ous'!L866</f>
        <v>0</v>
      </c>
      <c r="M161" s="111">
        <f>'FAR1 01 particular and ous'!M866</f>
        <v>0</v>
      </c>
      <c r="N161" s="111">
        <f>'FAR1 01 particular and ous'!N866</f>
        <v>1130019.02</v>
      </c>
      <c r="O161" s="111">
        <f>'FAR1 01 particular and ous'!O866</f>
        <v>0</v>
      </c>
      <c r="P161" s="111">
        <f>'FAR1 01 particular and ous'!P866</f>
        <v>1130019.02</v>
      </c>
      <c r="Q161" s="111">
        <f>'FAR1 01 particular and ous'!Q866</f>
        <v>0</v>
      </c>
      <c r="R161" s="111">
        <f>'FAR1 01 particular and ous'!R866</f>
        <v>0</v>
      </c>
      <c r="S161" s="111">
        <f>'FAR1 01 particular and ous'!S866</f>
        <v>1130019.02</v>
      </c>
      <c r="T161" s="111">
        <f>'FAR1 01 particular and ous'!T866</f>
        <v>0</v>
      </c>
      <c r="U161" s="111">
        <f>'FAR1 01 particular and ous'!U866</f>
        <v>1130019.02</v>
      </c>
      <c r="V161" s="111">
        <f>'FAR1 01 particular and ous'!V866</f>
        <v>0</v>
      </c>
      <c r="W161" s="111">
        <f>'FAR1 01 particular and ous'!W866</f>
        <v>0</v>
      </c>
      <c r="X161" s="111">
        <f>'FAR1 01 particular and ous'!X866</f>
        <v>0</v>
      </c>
      <c r="Y161" s="111">
        <f>'FAR1 01 particular and ous'!Y866</f>
        <v>0</v>
      </c>
    </row>
    <row r="162" spans="1:25" s="108" customFormat="1" ht="35.1" customHeight="1" x14ac:dyDescent="0.25">
      <c r="A162" s="115" t="s">
        <v>91</v>
      </c>
      <c r="B162" s="114" t="s">
        <v>39</v>
      </c>
      <c r="C162" s="116"/>
      <c r="D162" s="111">
        <f>'FAR1 01 particular and ous'!D867</f>
        <v>0</v>
      </c>
      <c r="E162" s="111">
        <f>'FAR1 01 particular and ous'!E867</f>
        <v>1130019.02</v>
      </c>
      <c r="F162" s="111">
        <f>'FAR1 01 particular and ous'!F867</f>
        <v>1130019.02</v>
      </c>
      <c r="G162" s="111">
        <f>'FAR1 01 particular and ous'!G867</f>
        <v>0</v>
      </c>
      <c r="H162" s="111">
        <f>'FAR1 01 particular and ous'!H867</f>
        <v>0</v>
      </c>
      <c r="I162" s="111">
        <f>'FAR1 01 particular and ous'!I867</f>
        <v>0</v>
      </c>
      <c r="J162" s="111">
        <f>'FAR1 01 particular and ous'!J867</f>
        <v>1130019.02</v>
      </c>
      <c r="K162" s="111">
        <f>'FAR1 01 particular and ous'!K867</f>
        <v>1130019.02</v>
      </c>
      <c r="L162" s="111">
        <f>'FAR1 01 particular and ous'!L867</f>
        <v>0</v>
      </c>
      <c r="M162" s="111">
        <f>'FAR1 01 particular and ous'!M867</f>
        <v>0</v>
      </c>
      <c r="N162" s="111">
        <f>'FAR1 01 particular and ous'!N867</f>
        <v>1130019.02</v>
      </c>
      <c r="O162" s="111">
        <f>'FAR1 01 particular and ous'!O867</f>
        <v>0</v>
      </c>
      <c r="P162" s="111">
        <f>'FAR1 01 particular and ous'!P867</f>
        <v>1130019.02</v>
      </c>
      <c r="Q162" s="111">
        <f>'FAR1 01 particular and ous'!Q867</f>
        <v>0</v>
      </c>
      <c r="R162" s="111">
        <f>'FAR1 01 particular and ous'!R867</f>
        <v>0</v>
      </c>
      <c r="S162" s="111">
        <f>'FAR1 01 particular and ous'!S867</f>
        <v>1130019.02</v>
      </c>
      <c r="T162" s="111">
        <f>'FAR1 01 particular and ous'!T867</f>
        <v>0</v>
      </c>
      <c r="U162" s="111">
        <f>'FAR1 01 particular and ous'!U867</f>
        <v>1130019.02</v>
      </c>
      <c r="V162" s="111">
        <f>'FAR1 01 particular and ous'!V867</f>
        <v>0</v>
      </c>
      <c r="W162" s="111">
        <f>'FAR1 01 particular and ous'!W867</f>
        <v>0</v>
      </c>
      <c r="X162" s="111">
        <f>'FAR1 01 particular and ous'!X867</f>
        <v>0</v>
      </c>
      <c r="Y162" s="111">
        <f>'FAR1 01 particular and ous'!Y867</f>
        <v>0</v>
      </c>
    </row>
    <row r="163" spans="1:25" s="108" customFormat="1" ht="35.1" customHeight="1" x14ac:dyDescent="0.25">
      <c r="A163" s="115" t="s">
        <v>93</v>
      </c>
      <c r="B163" s="114" t="s">
        <v>94</v>
      </c>
      <c r="C163" s="110">
        <v>100030000000</v>
      </c>
      <c r="D163" s="111">
        <f>'FAR1 01 particular and ous'!D868</f>
        <v>0</v>
      </c>
      <c r="E163" s="111">
        <f>'FAR1 01 particular and ous'!E868</f>
        <v>618967.9</v>
      </c>
      <c r="F163" s="111">
        <f>'FAR1 01 particular and ous'!F868</f>
        <v>618967.9</v>
      </c>
      <c r="G163" s="111">
        <f>'FAR1 01 particular and ous'!G868</f>
        <v>0</v>
      </c>
      <c r="H163" s="111">
        <f>'FAR1 01 particular and ous'!H868</f>
        <v>0</v>
      </c>
      <c r="I163" s="111">
        <f>'FAR1 01 particular and ous'!I868</f>
        <v>0</v>
      </c>
      <c r="J163" s="111">
        <f>'FAR1 01 particular and ous'!J868</f>
        <v>618967.9</v>
      </c>
      <c r="K163" s="111">
        <f>'FAR1 01 particular and ous'!K868</f>
        <v>618967.9</v>
      </c>
      <c r="L163" s="111">
        <f>'FAR1 01 particular and ous'!L868</f>
        <v>0</v>
      </c>
      <c r="M163" s="111">
        <f>'FAR1 01 particular and ous'!M868</f>
        <v>0</v>
      </c>
      <c r="N163" s="111">
        <f>'FAR1 01 particular and ous'!N868</f>
        <v>618967.9</v>
      </c>
      <c r="O163" s="111">
        <f>'FAR1 01 particular and ous'!O868</f>
        <v>0</v>
      </c>
      <c r="P163" s="111">
        <f>'FAR1 01 particular and ous'!P868</f>
        <v>618967.9</v>
      </c>
      <c r="Q163" s="111">
        <f>'FAR1 01 particular and ous'!Q868</f>
        <v>0</v>
      </c>
      <c r="R163" s="111">
        <f>'FAR1 01 particular and ous'!R868</f>
        <v>0</v>
      </c>
      <c r="S163" s="111">
        <f>'FAR1 01 particular and ous'!S868</f>
        <v>618967.9</v>
      </c>
      <c r="T163" s="111">
        <f>'FAR1 01 particular and ous'!T868</f>
        <v>0</v>
      </c>
      <c r="U163" s="111">
        <f>'FAR1 01 particular and ous'!U868</f>
        <v>618967.9</v>
      </c>
      <c r="V163" s="111">
        <f>'FAR1 01 particular and ous'!V868</f>
        <v>0</v>
      </c>
      <c r="W163" s="111">
        <f>'FAR1 01 particular and ous'!W868</f>
        <v>0</v>
      </c>
      <c r="X163" s="111">
        <f>'FAR1 01 particular and ous'!X868</f>
        <v>0</v>
      </c>
      <c r="Y163" s="111">
        <f>'FAR1 01 particular and ous'!Y868</f>
        <v>0</v>
      </c>
    </row>
    <row r="164" spans="1:25" s="108" customFormat="1" ht="35.1" customHeight="1" x14ac:dyDescent="0.25">
      <c r="A164" s="115" t="s">
        <v>95</v>
      </c>
      <c r="B164" s="114" t="s">
        <v>96</v>
      </c>
      <c r="C164" s="110">
        <v>100030300007</v>
      </c>
      <c r="D164" s="111">
        <f>'FAR1 01 particular and ous'!D869</f>
        <v>0</v>
      </c>
      <c r="E164" s="111">
        <f>'FAR1 01 particular and ous'!E869</f>
        <v>618967.9</v>
      </c>
      <c r="F164" s="111">
        <f>'FAR1 01 particular and ous'!F869</f>
        <v>618967.9</v>
      </c>
      <c r="G164" s="111">
        <f>'FAR1 01 particular and ous'!G869</f>
        <v>0</v>
      </c>
      <c r="H164" s="111">
        <f>'FAR1 01 particular and ous'!H869</f>
        <v>0</v>
      </c>
      <c r="I164" s="111">
        <f>'FAR1 01 particular and ous'!I869</f>
        <v>0</v>
      </c>
      <c r="J164" s="111">
        <f>'FAR1 01 particular and ous'!J869</f>
        <v>618967.9</v>
      </c>
      <c r="K164" s="111">
        <f>'FAR1 01 particular and ous'!K869</f>
        <v>618967.9</v>
      </c>
      <c r="L164" s="111">
        <f>'FAR1 01 particular and ous'!L869</f>
        <v>0</v>
      </c>
      <c r="M164" s="111">
        <f>'FAR1 01 particular and ous'!M869</f>
        <v>0</v>
      </c>
      <c r="N164" s="111">
        <f>'FAR1 01 particular and ous'!N869</f>
        <v>618967.9</v>
      </c>
      <c r="O164" s="111">
        <f>'FAR1 01 particular and ous'!O869</f>
        <v>0</v>
      </c>
      <c r="P164" s="111">
        <f>'FAR1 01 particular and ous'!P869</f>
        <v>618967.9</v>
      </c>
      <c r="Q164" s="111">
        <f>'FAR1 01 particular and ous'!Q869</f>
        <v>0</v>
      </c>
      <c r="R164" s="111">
        <f>'FAR1 01 particular and ous'!R869</f>
        <v>0</v>
      </c>
      <c r="S164" s="111">
        <f>'FAR1 01 particular and ous'!S869</f>
        <v>618967.9</v>
      </c>
      <c r="T164" s="111">
        <f>'FAR1 01 particular and ous'!T869</f>
        <v>0</v>
      </c>
      <c r="U164" s="111">
        <f>'FAR1 01 particular and ous'!U869</f>
        <v>618967.9</v>
      </c>
      <c r="V164" s="111">
        <f>'FAR1 01 particular and ous'!V869</f>
        <v>0</v>
      </c>
      <c r="W164" s="111">
        <f>'FAR1 01 particular and ous'!W869</f>
        <v>0</v>
      </c>
      <c r="X164" s="111">
        <f>'FAR1 01 particular and ous'!X869</f>
        <v>0</v>
      </c>
      <c r="Y164" s="111">
        <f>'FAR1 01 particular and ous'!Y869</f>
        <v>0</v>
      </c>
    </row>
    <row r="165" spans="1:25" s="108" customFormat="1" ht="35.1" customHeight="1" x14ac:dyDescent="0.25">
      <c r="A165" s="115" t="s">
        <v>97</v>
      </c>
      <c r="B165" s="114" t="s">
        <v>39</v>
      </c>
      <c r="C165" s="116"/>
      <c r="D165" s="111">
        <f>'FAR1 01 particular and ous'!D870</f>
        <v>0</v>
      </c>
      <c r="E165" s="111">
        <f>'FAR1 01 particular and ous'!E870</f>
        <v>618967.9</v>
      </c>
      <c r="F165" s="111">
        <f>'FAR1 01 particular and ous'!F870</f>
        <v>618967.9</v>
      </c>
      <c r="G165" s="111">
        <f>'FAR1 01 particular and ous'!G870</f>
        <v>0</v>
      </c>
      <c r="H165" s="111">
        <f>'FAR1 01 particular and ous'!H870</f>
        <v>0</v>
      </c>
      <c r="I165" s="111">
        <f>'FAR1 01 particular and ous'!I870</f>
        <v>0</v>
      </c>
      <c r="J165" s="111">
        <f>'FAR1 01 particular and ous'!J870</f>
        <v>618967.9</v>
      </c>
      <c r="K165" s="111">
        <f>'FAR1 01 particular and ous'!K870</f>
        <v>618967.9</v>
      </c>
      <c r="L165" s="111">
        <f>'FAR1 01 particular and ous'!L870</f>
        <v>0</v>
      </c>
      <c r="M165" s="111">
        <f>'FAR1 01 particular and ous'!M870</f>
        <v>0</v>
      </c>
      <c r="N165" s="111">
        <f>'FAR1 01 particular and ous'!N870</f>
        <v>618967.9</v>
      </c>
      <c r="O165" s="111">
        <f>'FAR1 01 particular and ous'!O870</f>
        <v>0</v>
      </c>
      <c r="P165" s="111">
        <f>'FAR1 01 particular and ous'!P870</f>
        <v>618967.9</v>
      </c>
      <c r="Q165" s="111">
        <f>'FAR1 01 particular and ous'!Q870</f>
        <v>0</v>
      </c>
      <c r="R165" s="111">
        <f>'FAR1 01 particular and ous'!R870</f>
        <v>0</v>
      </c>
      <c r="S165" s="111">
        <f>'FAR1 01 particular and ous'!S870</f>
        <v>618967.9</v>
      </c>
      <c r="T165" s="111">
        <f>'FAR1 01 particular and ous'!T870</f>
        <v>0</v>
      </c>
      <c r="U165" s="111">
        <f>'FAR1 01 particular and ous'!U870</f>
        <v>618967.9</v>
      </c>
      <c r="V165" s="111">
        <f>'FAR1 01 particular and ous'!V870</f>
        <v>0</v>
      </c>
      <c r="W165" s="111">
        <f>'FAR1 01 particular and ous'!W870</f>
        <v>0</v>
      </c>
      <c r="X165" s="111">
        <f>'FAR1 01 particular and ous'!X870</f>
        <v>0</v>
      </c>
      <c r="Y165" s="111">
        <f>'FAR1 01 particular and ous'!Y870</f>
        <v>0</v>
      </c>
    </row>
    <row r="166" spans="1:25" s="108" customFormat="1" ht="35.1" customHeight="1" x14ac:dyDescent="0.25">
      <c r="A166" s="115" t="s">
        <v>99</v>
      </c>
      <c r="B166" s="114" t="s">
        <v>100</v>
      </c>
      <c r="C166" s="110">
        <v>100030000000</v>
      </c>
      <c r="D166" s="111">
        <f>'FAR1 01 particular and ous'!D871</f>
        <v>0</v>
      </c>
      <c r="E166" s="111">
        <f>'FAR1 01 particular and ous'!E871</f>
        <v>542104</v>
      </c>
      <c r="F166" s="111">
        <f>'FAR1 01 particular and ous'!F871</f>
        <v>542104</v>
      </c>
      <c r="G166" s="111">
        <f>'FAR1 01 particular and ous'!G871</f>
        <v>0</v>
      </c>
      <c r="H166" s="111">
        <f>'FAR1 01 particular and ous'!H871</f>
        <v>0</v>
      </c>
      <c r="I166" s="111">
        <f>'FAR1 01 particular and ous'!I871</f>
        <v>0</v>
      </c>
      <c r="J166" s="111">
        <f>'FAR1 01 particular and ous'!J871</f>
        <v>542104</v>
      </c>
      <c r="K166" s="111">
        <f>'FAR1 01 particular and ous'!K871</f>
        <v>542104</v>
      </c>
      <c r="L166" s="111">
        <f>'FAR1 01 particular and ous'!L871</f>
        <v>0</v>
      </c>
      <c r="M166" s="111">
        <f>'FAR1 01 particular and ous'!M871</f>
        <v>0</v>
      </c>
      <c r="N166" s="111">
        <f>'FAR1 01 particular and ous'!N871</f>
        <v>518458</v>
      </c>
      <c r="O166" s="111">
        <f>'FAR1 01 particular and ous'!O871</f>
        <v>0</v>
      </c>
      <c r="P166" s="111">
        <f>'FAR1 01 particular and ous'!P871</f>
        <v>518458</v>
      </c>
      <c r="Q166" s="111">
        <f>'FAR1 01 particular and ous'!Q871</f>
        <v>0</v>
      </c>
      <c r="R166" s="111">
        <f>'FAR1 01 particular and ous'!R871</f>
        <v>0</v>
      </c>
      <c r="S166" s="111">
        <f>'FAR1 01 particular and ous'!S871</f>
        <v>518458</v>
      </c>
      <c r="T166" s="111">
        <f>'FAR1 01 particular and ous'!T871</f>
        <v>0</v>
      </c>
      <c r="U166" s="111">
        <f>'FAR1 01 particular and ous'!U871</f>
        <v>518458</v>
      </c>
      <c r="V166" s="111">
        <f>'FAR1 01 particular and ous'!V871</f>
        <v>0</v>
      </c>
      <c r="W166" s="111">
        <f>'FAR1 01 particular and ous'!W871</f>
        <v>23646</v>
      </c>
      <c r="X166" s="111">
        <f>'FAR1 01 particular and ous'!X871</f>
        <v>0</v>
      </c>
      <c r="Y166" s="111">
        <f>'FAR1 01 particular and ous'!Y871</f>
        <v>0</v>
      </c>
    </row>
    <row r="167" spans="1:25" s="108" customFormat="1" ht="35.1" customHeight="1" x14ac:dyDescent="0.25">
      <c r="A167" s="115" t="s">
        <v>101</v>
      </c>
      <c r="B167" s="114" t="s">
        <v>102</v>
      </c>
      <c r="C167" s="110">
        <v>100030300008</v>
      </c>
      <c r="D167" s="111">
        <f>'FAR1 01 particular and ous'!D872</f>
        <v>0</v>
      </c>
      <c r="E167" s="111">
        <f>'FAR1 01 particular and ous'!E872</f>
        <v>542104</v>
      </c>
      <c r="F167" s="111">
        <f>'FAR1 01 particular and ous'!F872</f>
        <v>542104</v>
      </c>
      <c r="G167" s="111">
        <f>'FAR1 01 particular and ous'!G872</f>
        <v>0</v>
      </c>
      <c r="H167" s="111">
        <f>'FAR1 01 particular and ous'!H872</f>
        <v>0</v>
      </c>
      <c r="I167" s="111">
        <f>'FAR1 01 particular and ous'!I872</f>
        <v>0</v>
      </c>
      <c r="J167" s="111">
        <f>'FAR1 01 particular and ous'!J872</f>
        <v>542104</v>
      </c>
      <c r="K167" s="111">
        <f>'FAR1 01 particular and ous'!K872</f>
        <v>542104</v>
      </c>
      <c r="L167" s="111">
        <f>'FAR1 01 particular and ous'!L872</f>
        <v>0</v>
      </c>
      <c r="M167" s="111">
        <f>'FAR1 01 particular and ous'!M872</f>
        <v>0</v>
      </c>
      <c r="N167" s="111">
        <f>'FAR1 01 particular and ous'!N872</f>
        <v>518458</v>
      </c>
      <c r="O167" s="111">
        <f>'FAR1 01 particular and ous'!O872</f>
        <v>0</v>
      </c>
      <c r="P167" s="111">
        <f>'FAR1 01 particular and ous'!P872</f>
        <v>518458</v>
      </c>
      <c r="Q167" s="111">
        <f>'FAR1 01 particular and ous'!Q872</f>
        <v>0</v>
      </c>
      <c r="R167" s="111">
        <f>'FAR1 01 particular and ous'!R872</f>
        <v>0</v>
      </c>
      <c r="S167" s="111">
        <f>'FAR1 01 particular and ous'!S872</f>
        <v>518458</v>
      </c>
      <c r="T167" s="111">
        <f>'FAR1 01 particular and ous'!T872</f>
        <v>0</v>
      </c>
      <c r="U167" s="111">
        <f>'FAR1 01 particular and ous'!U872</f>
        <v>518458</v>
      </c>
      <c r="V167" s="111">
        <f>'FAR1 01 particular and ous'!V872</f>
        <v>0</v>
      </c>
      <c r="W167" s="111">
        <f>'FAR1 01 particular and ous'!W872</f>
        <v>23646</v>
      </c>
      <c r="X167" s="111">
        <f>'FAR1 01 particular and ous'!X872</f>
        <v>0</v>
      </c>
      <c r="Y167" s="111">
        <f>'FAR1 01 particular and ous'!Y872</f>
        <v>0</v>
      </c>
    </row>
    <row r="168" spans="1:25" s="108" customFormat="1" ht="35.1" customHeight="1" x14ac:dyDescent="0.25">
      <c r="A168" s="115" t="s">
        <v>103</v>
      </c>
      <c r="B168" s="114" t="s">
        <v>39</v>
      </c>
      <c r="C168" s="116"/>
      <c r="D168" s="111">
        <f>'FAR1 01 particular and ous'!D873</f>
        <v>0</v>
      </c>
      <c r="E168" s="111">
        <f>'FAR1 01 particular and ous'!E873</f>
        <v>542104</v>
      </c>
      <c r="F168" s="111">
        <f>'FAR1 01 particular and ous'!F873</f>
        <v>542104</v>
      </c>
      <c r="G168" s="111">
        <f>'FAR1 01 particular and ous'!G873</f>
        <v>0</v>
      </c>
      <c r="H168" s="111">
        <f>'FAR1 01 particular and ous'!H873</f>
        <v>0</v>
      </c>
      <c r="I168" s="111">
        <f>'FAR1 01 particular and ous'!I873</f>
        <v>0</v>
      </c>
      <c r="J168" s="111">
        <f>'FAR1 01 particular and ous'!J873</f>
        <v>542104</v>
      </c>
      <c r="K168" s="111">
        <f>'FAR1 01 particular and ous'!K873</f>
        <v>542104</v>
      </c>
      <c r="L168" s="111">
        <f>'FAR1 01 particular and ous'!L873</f>
        <v>0</v>
      </c>
      <c r="M168" s="111">
        <f>'FAR1 01 particular and ous'!M873</f>
        <v>0</v>
      </c>
      <c r="N168" s="111">
        <f>'FAR1 01 particular and ous'!N873</f>
        <v>518458</v>
      </c>
      <c r="O168" s="111">
        <f>'FAR1 01 particular and ous'!O873</f>
        <v>0</v>
      </c>
      <c r="P168" s="111">
        <f>'FAR1 01 particular and ous'!P873</f>
        <v>518458</v>
      </c>
      <c r="Q168" s="111">
        <f>'FAR1 01 particular and ous'!Q873</f>
        <v>0</v>
      </c>
      <c r="R168" s="111">
        <f>'FAR1 01 particular and ous'!R873</f>
        <v>0</v>
      </c>
      <c r="S168" s="111">
        <f>'FAR1 01 particular and ous'!S873</f>
        <v>518458</v>
      </c>
      <c r="T168" s="111">
        <f>'FAR1 01 particular and ous'!T873</f>
        <v>0</v>
      </c>
      <c r="U168" s="111">
        <f>'FAR1 01 particular and ous'!U873</f>
        <v>518458</v>
      </c>
      <c r="V168" s="111">
        <f>'FAR1 01 particular and ous'!V873</f>
        <v>0</v>
      </c>
      <c r="W168" s="111">
        <f>'FAR1 01 particular and ous'!W873</f>
        <v>23646</v>
      </c>
      <c r="X168" s="111">
        <f>'FAR1 01 particular and ous'!X873</f>
        <v>0</v>
      </c>
      <c r="Y168" s="111">
        <f>'FAR1 01 particular and ous'!Y873</f>
        <v>0</v>
      </c>
    </row>
    <row r="169" spans="1:25" s="108" customFormat="1" ht="35.1" customHeight="1" x14ac:dyDescent="0.25">
      <c r="A169" s="115" t="s">
        <v>105</v>
      </c>
      <c r="B169" s="114" t="s">
        <v>106</v>
      </c>
      <c r="C169" s="110">
        <v>100030000000</v>
      </c>
      <c r="D169" s="111">
        <f>'FAR1 01 particular and ous'!D874</f>
        <v>0</v>
      </c>
      <c r="E169" s="111">
        <f>'FAR1 01 particular and ous'!E874</f>
        <v>1010797.5</v>
      </c>
      <c r="F169" s="111">
        <f>'FAR1 01 particular and ous'!F874</f>
        <v>1010797.5</v>
      </c>
      <c r="G169" s="111">
        <f>'FAR1 01 particular and ous'!G874</f>
        <v>196801</v>
      </c>
      <c r="H169" s="111">
        <f>'FAR1 01 particular and ous'!H874</f>
        <v>0</v>
      </c>
      <c r="I169" s="111">
        <f>'FAR1 01 particular and ous'!I874</f>
        <v>0</v>
      </c>
      <c r="J169" s="111">
        <f>'FAR1 01 particular and ous'!J874</f>
        <v>813996.5</v>
      </c>
      <c r="K169" s="111">
        <f>'FAR1 01 particular and ous'!K874</f>
        <v>1010797.5</v>
      </c>
      <c r="L169" s="111">
        <f>'FAR1 01 particular and ous'!L874</f>
        <v>0</v>
      </c>
      <c r="M169" s="111">
        <f>'FAR1 01 particular and ous'!M874</f>
        <v>196800.05</v>
      </c>
      <c r="N169" s="111">
        <f>'FAR1 01 particular and ous'!N874</f>
        <v>813996.5</v>
      </c>
      <c r="O169" s="111">
        <f>'FAR1 01 particular and ous'!O874</f>
        <v>0</v>
      </c>
      <c r="P169" s="111">
        <f>'FAR1 01 particular and ous'!P874</f>
        <v>1010796.55</v>
      </c>
      <c r="Q169" s="111">
        <f>'FAR1 01 particular and ous'!Q874</f>
        <v>0</v>
      </c>
      <c r="R169" s="111">
        <f>'FAR1 01 particular and ous'!R874</f>
        <v>196800.05</v>
      </c>
      <c r="S169" s="111">
        <f>'FAR1 01 particular and ous'!S874</f>
        <v>813996.5</v>
      </c>
      <c r="T169" s="111">
        <f>'FAR1 01 particular and ous'!T874</f>
        <v>0</v>
      </c>
      <c r="U169" s="111">
        <f>'FAR1 01 particular and ous'!U874</f>
        <v>1010796.55</v>
      </c>
      <c r="V169" s="111">
        <f>'FAR1 01 particular and ous'!V874</f>
        <v>0</v>
      </c>
      <c r="W169" s="111">
        <f>'FAR1 01 particular and ous'!W874</f>
        <v>0.95000000001164153</v>
      </c>
      <c r="X169" s="111">
        <f>'FAR1 01 particular and ous'!X874</f>
        <v>0</v>
      </c>
      <c r="Y169" s="111">
        <f>'FAR1 01 particular and ous'!Y874</f>
        <v>0</v>
      </c>
    </row>
    <row r="170" spans="1:25" s="108" customFormat="1" ht="35.1" customHeight="1" x14ac:dyDescent="0.25">
      <c r="A170" s="115" t="s">
        <v>107</v>
      </c>
      <c r="B170" s="114" t="s">
        <v>108</v>
      </c>
      <c r="C170" s="110">
        <v>100030300009</v>
      </c>
      <c r="D170" s="111">
        <f>'FAR1 01 particular and ous'!D875</f>
        <v>0</v>
      </c>
      <c r="E170" s="111">
        <f>'FAR1 01 particular and ous'!E875</f>
        <v>1010797.5</v>
      </c>
      <c r="F170" s="111">
        <f>'FAR1 01 particular and ous'!F875</f>
        <v>1010797.5</v>
      </c>
      <c r="G170" s="111">
        <f>'FAR1 01 particular and ous'!G875</f>
        <v>196801</v>
      </c>
      <c r="H170" s="111">
        <f>'FAR1 01 particular and ous'!H875</f>
        <v>0</v>
      </c>
      <c r="I170" s="111">
        <f>'FAR1 01 particular and ous'!I875</f>
        <v>0</v>
      </c>
      <c r="J170" s="111">
        <f>'FAR1 01 particular and ous'!J875</f>
        <v>813996.5</v>
      </c>
      <c r="K170" s="111">
        <f>'FAR1 01 particular and ous'!K875</f>
        <v>1010797.5</v>
      </c>
      <c r="L170" s="111">
        <f>'FAR1 01 particular and ous'!L875</f>
        <v>0</v>
      </c>
      <c r="M170" s="111">
        <f>'FAR1 01 particular and ous'!M875</f>
        <v>196800.05</v>
      </c>
      <c r="N170" s="111">
        <f>'FAR1 01 particular and ous'!N875</f>
        <v>813996.5</v>
      </c>
      <c r="O170" s="111">
        <f>'FAR1 01 particular and ous'!O875</f>
        <v>0</v>
      </c>
      <c r="P170" s="111">
        <f>'FAR1 01 particular and ous'!P875</f>
        <v>1010796.55</v>
      </c>
      <c r="Q170" s="111">
        <f>'FAR1 01 particular and ous'!Q875</f>
        <v>0</v>
      </c>
      <c r="R170" s="111">
        <f>'FAR1 01 particular and ous'!R875</f>
        <v>196800.05</v>
      </c>
      <c r="S170" s="111">
        <f>'FAR1 01 particular and ous'!S875</f>
        <v>813996.5</v>
      </c>
      <c r="T170" s="111">
        <f>'FAR1 01 particular and ous'!T875</f>
        <v>0</v>
      </c>
      <c r="U170" s="111">
        <f>'FAR1 01 particular and ous'!U875</f>
        <v>1010796.55</v>
      </c>
      <c r="V170" s="111">
        <f>'FAR1 01 particular and ous'!V875</f>
        <v>0</v>
      </c>
      <c r="W170" s="111">
        <f>'FAR1 01 particular and ous'!W875</f>
        <v>0.95000000001164153</v>
      </c>
      <c r="X170" s="111">
        <f>'FAR1 01 particular and ous'!X875</f>
        <v>0</v>
      </c>
      <c r="Y170" s="111">
        <f>'FAR1 01 particular and ous'!Y875</f>
        <v>0</v>
      </c>
    </row>
    <row r="171" spans="1:25" s="108" customFormat="1" ht="35.1" customHeight="1" x14ac:dyDescent="0.25">
      <c r="A171" s="115" t="s">
        <v>109</v>
      </c>
      <c r="B171" s="114" t="s">
        <v>39</v>
      </c>
      <c r="C171" s="116"/>
      <c r="D171" s="111">
        <f>'FAR1 01 particular and ous'!D876</f>
        <v>0</v>
      </c>
      <c r="E171" s="111">
        <f>'FAR1 01 particular and ous'!E876</f>
        <v>1010797.5</v>
      </c>
      <c r="F171" s="111">
        <f>'FAR1 01 particular and ous'!F876</f>
        <v>1010797.5</v>
      </c>
      <c r="G171" s="111">
        <f>'FAR1 01 particular and ous'!G876</f>
        <v>196801</v>
      </c>
      <c r="H171" s="111">
        <f>'FAR1 01 particular and ous'!H876</f>
        <v>0</v>
      </c>
      <c r="I171" s="111">
        <f>'FAR1 01 particular and ous'!I876</f>
        <v>0</v>
      </c>
      <c r="J171" s="111">
        <f>'FAR1 01 particular and ous'!J876</f>
        <v>813996.5</v>
      </c>
      <c r="K171" s="111">
        <f>'FAR1 01 particular and ous'!K876</f>
        <v>1010797.5</v>
      </c>
      <c r="L171" s="111">
        <f>'FAR1 01 particular and ous'!L876</f>
        <v>0</v>
      </c>
      <c r="M171" s="111">
        <f>'FAR1 01 particular and ous'!M876</f>
        <v>196800.05</v>
      </c>
      <c r="N171" s="111">
        <f>'FAR1 01 particular and ous'!N876</f>
        <v>813996.5</v>
      </c>
      <c r="O171" s="111">
        <f>'FAR1 01 particular and ous'!O876</f>
        <v>0</v>
      </c>
      <c r="P171" s="111">
        <f>'FAR1 01 particular and ous'!P876</f>
        <v>1010796.55</v>
      </c>
      <c r="Q171" s="111">
        <f>'FAR1 01 particular and ous'!Q876</f>
        <v>0</v>
      </c>
      <c r="R171" s="111">
        <f>'FAR1 01 particular and ous'!R876</f>
        <v>196800.05</v>
      </c>
      <c r="S171" s="111">
        <f>'FAR1 01 particular and ous'!S876</f>
        <v>813996.5</v>
      </c>
      <c r="T171" s="111">
        <f>'FAR1 01 particular and ous'!T876</f>
        <v>0</v>
      </c>
      <c r="U171" s="111">
        <f>'FAR1 01 particular and ous'!U876</f>
        <v>1010796.55</v>
      </c>
      <c r="V171" s="111">
        <f>'FAR1 01 particular and ous'!V876</f>
        <v>0</v>
      </c>
      <c r="W171" s="111">
        <f>'FAR1 01 particular and ous'!W876</f>
        <v>0.95000000001164153</v>
      </c>
      <c r="X171" s="111">
        <f>'FAR1 01 particular and ous'!X876</f>
        <v>0</v>
      </c>
      <c r="Y171" s="111">
        <f>'FAR1 01 particular and ous'!Y876</f>
        <v>0</v>
      </c>
    </row>
    <row r="172" spans="1:25" s="108" customFormat="1" ht="35.1" customHeight="1" x14ac:dyDescent="0.25">
      <c r="A172" s="115" t="s">
        <v>111</v>
      </c>
      <c r="B172" s="114" t="s">
        <v>112</v>
      </c>
      <c r="C172" s="110">
        <v>100030000000</v>
      </c>
      <c r="D172" s="111">
        <f>'FAR1 01 particular and ous'!D877</f>
        <v>0</v>
      </c>
      <c r="E172" s="111">
        <f>'FAR1 01 particular and ous'!E877</f>
        <v>749134</v>
      </c>
      <c r="F172" s="111">
        <f>'FAR1 01 particular and ous'!F877</f>
        <v>749134</v>
      </c>
      <c r="G172" s="111">
        <f>'FAR1 01 particular and ous'!G877</f>
        <v>0</v>
      </c>
      <c r="H172" s="111">
        <f>'FAR1 01 particular and ous'!H877</f>
        <v>0</v>
      </c>
      <c r="I172" s="111">
        <f>'FAR1 01 particular and ous'!I877</f>
        <v>0</v>
      </c>
      <c r="J172" s="111">
        <f>'FAR1 01 particular and ous'!J877</f>
        <v>749134</v>
      </c>
      <c r="K172" s="111">
        <f>'FAR1 01 particular and ous'!K877</f>
        <v>749134</v>
      </c>
      <c r="L172" s="111">
        <f>'FAR1 01 particular and ous'!L877</f>
        <v>0</v>
      </c>
      <c r="M172" s="111">
        <f>'FAR1 01 particular and ous'!M877</f>
        <v>0</v>
      </c>
      <c r="N172" s="111">
        <f>'FAR1 01 particular and ous'!N877</f>
        <v>749134</v>
      </c>
      <c r="O172" s="111">
        <f>'FAR1 01 particular and ous'!O877</f>
        <v>0</v>
      </c>
      <c r="P172" s="111">
        <f>'FAR1 01 particular and ous'!P877</f>
        <v>749134</v>
      </c>
      <c r="Q172" s="111">
        <f>'FAR1 01 particular and ous'!Q877</f>
        <v>0</v>
      </c>
      <c r="R172" s="111">
        <f>'FAR1 01 particular and ous'!R877</f>
        <v>0</v>
      </c>
      <c r="S172" s="111">
        <f>'FAR1 01 particular and ous'!S877</f>
        <v>749134</v>
      </c>
      <c r="T172" s="111">
        <f>'FAR1 01 particular and ous'!T877</f>
        <v>0</v>
      </c>
      <c r="U172" s="111">
        <f>'FAR1 01 particular and ous'!U877</f>
        <v>749134</v>
      </c>
      <c r="V172" s="111">
        <f>'FAR1 01 particular and ous'!V877</f>
        <v>0</v>
      </c>
      <c r="W172" s="111">
        <f>'FAR1 01 particular and ous'!W877</f>
        <v>0</v>
      </c>
      <c r="X172" s="111">
        <f>'FAR1 01 particular and ous'!X877</f>
        <v>0</v>
      </c>
      <c r="Y172" s="111">
        <f>'FAR1 01 particular and ous'!Y877</f>
        <v>0</v>
      </c>
    </row>
    <row r="173" spans="1:25" s="108" customFormat="1" ht="35.1" customHeight="1" x14ac:dyDescent="0.25">
      <c r="A173" s="115" t="s">
        <v>113</v>
      </c>
      <c r="B173" s="114" t="s">
        <v>114</v>
      </c>
      <c r="C173" s="110">
        <v>100030300010</v>
      </c>
      <c r="D173" s="111">
        <f>'FAR1 01 particular and ous'!D878</f>
        <v>0</v>
      </c>
      <c r="E173" s="111">
        <f>'FAR1 01 particular and ous'!E878</f>
        <v>749134</v>
      </c>
      <c r="F173" s="111">
        <f>'FAR1 01 particular and ous'!F878</f>
        <v>749134</v>
      </c>
      <c r="G173" s="111">
        <f>'FAR1 01 particular and ous'!G878</f>
        <v>0</v>
      </c>
      <c r="H173" s="111">
        <f>'FAR1 01 particular and ous'!H878</f>
        <v>0</v>
      </c>
      <c r="I173" s="111">
        <f>'FAR1 01 particular and ous'!I878</f>
        <v>0</v>
      </c>
      <c r="J173" s="111">
        <f>'FAR1 01 particular and ous'!J878</f>
        <v>749134</v>
      </c>
      <c r="K173" s="111">
        <f>'FAR1 01 particular and ous'!K878</f>
        <v>749134</v>
      </c>
      <c r="L173" s="111">
        <f>'FAR1 01 particular and ous'!L878</f>
        <v>0</v>
      </c>
      <c r="M173" s="111">
        <f>'FAR1 01 particular and ous'!M878</f>
        <v>0</v>
      </c>
      <c r="N173" s="111">
        <f>'FAR1 01 particular and ous'!N878</f>
        <v>749134</v>
      </c>
      <c r="O173" s="111">
        <f>'FAR1 01 particular and ous'!O878</f>
        <v>0</v>
      </c>
      <c r="P173" s="111">
        <f>'FAR1 01 particular and ous'!P878</f>
        <v>749134</v>
      </c>
      <c r="Q173" s="111">
        <f>'FAR1 01 particular and ous'!Q878</f>
        <v>0</v>
      </c>
      <c r="R173" s="111">
        <f>'FAR1 01 particular and ous'!R878</f>
        <v>0</v>
      </c>
      <c r="S173" s="111">
        <f>'FAR1 01 particular and ous'!S878</f>
        <v>749134</v>
      </c>
      <c r="T173" s="111">
        <f>'FAR1 01 particular and ous'!T878</f>
        <v>0</v>
      </c>
      <c r="U173" s="111">
        <f>'FAR1 01 particular and ous'!U878</f>
        <v>749134</v>
      </c>
      <c r="V173" s="111">
        <f>'FAR1 01 particular and ous'!V878</f>
        <v>0</v>
      </c>
      <c r="W173" s="111">
        <f>'FAR1 01 particular and ous'!W878</f>
        <v>0</v>
      </c>
      <c r="X173" s="111">
        <f>'FAR1 01 particular and ous'!X878</f>
        <v>0</v>
      </c>
      <c r="Y173" s="111">
        <f>'FAR1 01 particular and ous'!Y878</f>
        <v>0</v>
      </c>
    </row>
    <row r="174" spans="1:25" s="108" customFormat="1" ht="35.1" customHeight="1" x14ac:dyDescent="0.25">
      <c r="A174" s="115" t="s">
        <v>115</v>
      </c>
      <c r="B174" s="114" t="s">
        <v>39</v>
      </c>
      <c r="C174" s="116"/>
      <c r="D174" s="111">
        <f>'FAR1 01 particular and ous'!D879</f>
        <v>0</v>
      </c>
      <c r="E174" s="111">
        <f>'FAR1 01 particular and ous'!E879</f>
        <v>749134</v>
      </c>
      <c r="F174" s="111">
        <f>'FAR1 01 particular and ous'!F879</f>
        <v>749134</v>
      </c>
      <c r="G174" s="111">
        <f>'FAR1 01 particular and ous'!G879</f>
        <v>0</v>
      </c>
      <c r="H174" s="111">
        <f>'FAR1 01 particular and ous'!H879</f>
        <v>0</v>
      </c>
      <c r="I174" s="111">
        <f>'FAR1 01 particular and ous'!I879</f>
        <v>0</v>
      </c>
      <c r="J174" s="111">
        <f>'FAR1 01 particular and ous'!J879</f>
        <v>749134</v>
      </c>
      <c r="K174" s="111">
        <f>'FAR1 01 particular and ous'!K879</f>
        <v>749134</v>
      </c>
      <c r="L174" s="111">
        <f>'FAR1 01 particular and ous'!L879</f>
        <v>0</v>
      </c>
      <c r="M174" s="111">
        <f>'FAR1 01 particular and ous'!M879</f>
        <v>0</v>
      </c>
      <c r="N174" s="111">
        <f>'FAR1 01 particular and ous'!N879</f>
        <v>749134</v>
      </c>
      <c r="O174" s="111">
        <f>'FAR1 01 particular and ous'!O879</f>
        <v>0</v>
      </c>
      <c r="P174" s="111">
        <f>'FAR1 01 particular and ous'!P879</f>
        <v>749134</v>
      </c>
      <c r="Q174" s="111">
        <f>'FAR1 01 particular and ous'!Q879</f>
        <v>0</v>
      </c>
      <c r="R174" s="111">
        <f>'FAR1 01 particular and ous'!R879</f>
        <v>0</v>
      </c>
      <c r="S174" s="111">
        <f>'FAR1 01 particular and ous'!S879</f>
        <v>749134</v>
      </c>
      <c r="T174" s="111">
        <f>'FAR1 01 particular and ous'!T879</f>
        <v>0</v>
      </c>
      <c r="U174" s="111">
        <f>'FAR1 01 particular and ous'!U879</f>
        <v>749134</v>
      </c>
      <c r="V174" s="111">
        <f>'FAR1 01 particular and ous'!V879</f>
        <v>0</v>
      </c>
      <c r="W174" s="111">
        <f>'FAR1 01 particular and ous'!W879</f>
        <v>0</v>
      </c>
      <c r="X174" s="111">
        <f>'FAR1 01 particular and ous'!X879</f>
        <v>0</v>
      </c>
      <c r="Y174" s="111">
        <f>'FAR1 01 particular and ous'!Y879</f>
        <v>0</v>
      </c>
    </row>
    <row r="175" spans="1:25" s="108" customFormat="1" ht="35.1" customHeight="1" x14ac:dyDescent="0.25">
      <c r="A175" s="115" t="s">
        <v>117</v>
      </c>
      <c r="B175" s="114" t="s">
        <v>118</v>
      </c>
      <c r="C175" s="110">
        <v>100030000000</v>
      </c>
      <c r="D175" s="111">
        <f>'FAR1 01 particular and ous'!D880</f>
        <v>0</v>
      </c>
      <c r="E175" s="111">
        <f>'FAR1 01 particular and ous'!E880</f>
        <v>746959.95</v>
      </c>
      <c r="F175" s="111">
        <f>'FAR1 01 particular and ous'!F880</f>
        <v>746959.95</v>
      </c>
      <c r="G175" s="111">
        <f>'FAR1 01 particular and ous'!G880</f>
        <v>0</v>
      </c>
      <c r="H175" s="111">
        <f>'FAR1 01 particular and ous'!H880</f>
        <v>0</v>
      </c>
      <c r="I175" s="111">
        <f>'FAR1 01 particular and ous'!I880</f>
        <v>0</v>
      </c>
      <c r="J175" s="111">
        <f>'FAR1 01 particular and ous'!J880</f>
        <v>746959.95</v>
      </c>
      <c r="K175" s="111">
        <f>'FAR1 01 particular and ous'!K880</f>
        <v>746959.95</v>
      </c>
      <c r="L175" s="111">
        <f>'FAR1 01 particular and ous'!L880</f>
        <v>0</v>
      </c>
      <c r="M175" s="111">
        <f>'FAR1 01 particular and ous'!M880</f>
        <v>0</v>
      </c>
      <c r="N175" s="111">
        <f>'FAR1 01 particular and ous'!N880</f>
        <v>746959.95</v>
      </c>
      <c r="O175" s="111">
        <f>'FAR1 01 particular and ous'!O880</f>
        <v>0</v>
      </c>
      <c r="P175" s="111">
        <f>'FAR1 01 particular and ous'!P880</f>
        <v>746959.95</v>
      </c>
      <c r="Q175" s="111">
        <f>'FAR1 01 particular and ous'!Q880</f>
        <v>0</v>
      </c>
      <c r="R175" s="111">
        <f>'FAR1 01 particular and ous'!R880</f>
        <v>0</v>
      </c>
      <c r="S175" s="111">
        <f>'FAR1 01 particular and ous'!S880</f>
        <v>733079.05</v>
      </c>
      <c r="T175" s="111">
        <f>'FAR1 01 particular and ous'!T880</f>
        <v>0</v>
      </c>
      <c r="U175" s="111">
        <f>'FAR1 01 particular and ous'!U880</f>
        <v>733079.05</v>
      </c>
      <c r="V175" s="111">
        <f>'FAR1 01 particular and ous'!V880</f>
        <v>0</v>
      </c>
      <c r="W175" s="111">
        <f>'FAR1 01 particular and ous'!W880</f>
        <v>0</v>
      </c>
      <c r="X175" s="111">
        <f>'FAR1 01 particular and ous'!X880</f>
        <v>0</v>
      </c>
      <c r="Y175" s="111">
        <f>'FAR1 01 particular and ous'!Y880</f>
        <v>13880.899999999907</v>
      </c>
    </row>
    <row r="176" spans="1:25" s="108" customFormat="1" ht="35.1" customHeight="1" x14ac:dyDescent="0.25">
      <c r="A176" s="115" t="s">
        <v>119</v>
      </c>
      <c r="B176" s="114" t="s">
        <v>120</v>
      </c>
      <c r="C176" s="110">
        <v>100030300011</v>
      </c>
      <c r="D176" s="111">
        <f>'FAR1 01 particular and ous'!D881</f>
        <v>0</v>
      </c>
      <c r="E176" s="111">
        <f>'FAR1 01 particular and ous'!E881</f>
        <v>746959.95</v>
      </c>
      <c r="F176" s="111">
        <f>'FAR1 01 particular and ous'!F881</f>
        <v>746959.95</v>
      </c>
      <c r="G176" s="111">
        <f>'FAR1 01 particular and ous'!G881</f>
        <v>0</v>
      </c>
      <c r="H176" s="111">
        <f>'FAR1 01 particular and ous'!H881</f>
        <v>0</v>
      </c>
      <c r="I176" s="111">
        <f>'FAR1 01 particular and ous'!I881</f>
        <v>0</v>
      </c>
      <c r="J176" s="111">
        <f>'FAR1 01 particular and ous'!J881</f>
        <v>746959.95</v>
      </c>
      <c r="K176" s="111">
        <f>'FAR1 01 particular and ous'!K881</f>
        <v>746959.95</v>
      </c>
      <c r="L176" s="111">
        <f>'FAR1 01 particular and ous'!L881</f>
        <v>0</v>
      </c>
      <c r="M176" s="111">
        <f>'FAR1 01 particular and ous'!M881</f>
        <v>0</v>
      </c>
      <c r="N176" s="111">
        <f>'FAR1 01 particular and ous'!N881</f>
        <v>746959.95</v>
      </c>
      <c r="O176" s="111">
        <f>'FAR1 01 particular and ous'!O881</f>
        <v>0</v>
      </c>
      <c r="P176" s="111">
        <f>'FAR1 01 particular and ous'!P881</f>
        <v>746959.95</v>
      </c>
      <c r="Q176" s="111">
        <f>'FAR1 01 particular and ous'!Q881</f>
        <v>0</v>
      </c>
      <c r="R176" s="111">
        <f>'FAR1 01 particular and ous'!R881</f>
        <v>0</v>
      </c>
      <c r="S176" s="111">
        <f>'FAR1 01 particular and ous'!S881</f>
        <v>733079.05</v>
      </c>
      <c r="T176" s="111">
        <f>'FAR1 01 particular and ous'!T881</f>
        <v>0</v>
      </c>
      <c r="U176" s="111">
        <f>'FAR1 01 particular and ous'!U881</f>
        <v>733079.05</v>
      </c>
      <c r="V176" s="111">
        <f>'FAR1 01 particular and ous'!V881</f>
        <v>0</v>
      </c>
      <c r="W176" s="111">
        <f>'FAR1 01 particular and ous'!W881</f>
        <v>0</v>
      </c>
      <c r="X176" s="111">
        <f>'FAR1 01 particular and ous'!X881</f>
        <v>0</v>
      </c>
      <c r="Y176" s="111">
        <f>'FAR1 01 particular and ous'!Y881</f>
        <v>13880.899999999907</v>
      </c>
    </row>
    <row r="177" spans="1:25" s="108" customFormat="1" ht="35.1" customHeight="1" x14ac:dyDescent="0.25">
      <c r="A177" s="115" t="s">
        <v>121</v>
      </c>
      <c r="B177" s="114" t="s">
        <v>39</v>
      </c>
      <c r="C177" s="116"/>
      <c r="D177" s="111">
        <f>'FAR1 01 particular and ous'!D882</f>
        <v>0</v>
      </c>
      <c r="E177" s="111">
        <f>'FAR1 01 particular and ous'!E882</f>
        <v>746959.95</v>
      </c>
      <c r="F177" s="111">
        <f>'FAR1 01 particular and ous'!F882</f>
        <v>746959.95</v>
      </c>
      <c r="G177" s="111">
        <f>'FAR1 01 particular and ous'!G882</f>
        <v>0</v>
      </c>
      <c r="H177" s="111">
        <f>'FAR1 01 particular and ous'!H882</f>
        <v>0</v>
      </c>
      <c r="I177" s="111">
        <f>'FAR1 01 particular and ous'!I882</f>
        <v>0</v>
      </c>
      <c r="J177" s="111">
        <f>'FAR1 01 particular and ous'!J882</f>
        <v>746959.95</v>
      </c>
      <c r="K177" s="111">
        <f>'FAR1 01 particular and ous'!K882</f>
        <v>746959.95</v>
      </c>
      <c r="L177" s="111">
        <f>'FAR1 01 particular and ous'!L882</f>
        <v>0</v>
      </c>
      <c r="M177" s="111">
        <f>'FAR1 01 particular and ous'!M882</f>
        <v>0</v>
      </c>
      <c r="N177" s="111">
        <f>'FAR1 01 particular and ous'!N882</f>
        <v>746959.95</v>
      </c>
      <c r="O177" s="111">
        <f>'FAR1 01 particular and ous'!O882</f>
        <v>0</v>
      </c>
      <c r="P177" s="111">
        <f>'FAR1 01 particular and ous'!P882</f>
        <v>746959.95</v>
      </c>
      <c r="Q177" s="111">
        <f>'FAR1 01 particular and ous'!Q882</f>
        <v>0</v>
      </c>
      <c r="R177" s="111">
        <f>'FAR1 01 particular and ous'!R882</f>
        <v>0</v>
      </c>
      <c r="S177" s="111">
        <f>'FAR1 01 particular and ous'!S882</f>
        <v>733079.05</v>
      </c>
      <c r="T177" s="111">
        <f>'FAR1 01 particular and ous'!T882</f>
        <v>0</v>
      </c>
      <c r="U177" s="111">
        <f>'FAR1 01 particular and ous'!U882</f>
        <v>733079.05</v>
      </c>
      <c r="V177" s="111">
        <f>'FAR1 01 particular and ous'!V882</f>
        <v>0</v>
      </c>
      <c r="W177" s="111">
        <f>'FAR1 01 particular and ous'!W882</f>
        <v>0</v>
      </c>
      <c r="X177" s="111">
        <f>'FAR1 01 particular and ous'!X882</f>
        <v>0</v>
      </c>
      <c r="Y177" s="111">
        <f>'FAR1 01 particular and ous'!Y882</f>
        <v>13880.899999999907</v>
      </c>
    </row>
    <row r="178" spans="1:25" s="108" customFormat="1" ht="35.1" customHeight="1" x14ac:dyDescent="0.25">
      <c r="A178" s="115" t="s">
        <v>123</v>
      </c>
      <c r="B178" s="114" t="s">
        <v>124</v>
      </c>
      <c r="C178" s="110">
        <v>100030000000</v>
      </c>
      <c r="D178" s="111">
        <f>'FAR1 01 particular and ous'!D883</f>
        <v>0</v>
      </c>
      <c r="E178" s="111">
        <f>'FAR1 01 particular and ous'!E883</f>
        <v>1054111.74</v>
      </c>
      <c r="F178" s="111">
        <f>'FAR1 01 particular and ous'!F883</f>
        <v>1054111.74</v>
      </c>
      <c r="G178" s="111">
        <f>'FAR1 01 particular and ous'!G883</f>
        <v>0</v>
      </c>
      <c r="H178" s="111">
        <f>'FAR1 01 particular and ous'!H883</f>
        <v>0</v>
      </c>
      <c r="I178" s="111">
        <f>'FAR1 01 particular and ous'!I883</f>
        <v>0</v>
      </c>
      <c r="J178" s="111">
        <f>'FAR1 01 particular and ous'!J883</f>
        <v>1054111.74</v>
      </c>
      <c r="K178" s="111">
        <f>'FAR1 01 particular and ous'!K883</f>
        <v>1054111.74</v>
      </c>
      <c r="L178" s="111">
        <f>'FAR1 01 particular and ous'!L883</f>
        <v>0</v>
      </c>
      <c r="M178" s="111">
        <f>'FAR1 01 particular and ous'!M883</f>
        <v>0</v>
      </c>
      <c r="N178" s="111">
        <f>'FAR1 01 particular and ous'!N883</f>
        <v>1054111.7399999998</v>
      </c>
      <c r="O178" s="111">
        <f>'FAR1 01 particular and ous'!O883</f>
        <v>0</v>
      </c>
      <c r="P178" s="111">
        <f>'FAR1 01 particular and ous'!P883</f>
        <v>1054111.7399999998</v>
      </c>
      <c r="Q178" s="111">
        <f>'FAR1 01 particular and ous'!Q883</f>
        <v>0</v>
      </c>
      <c r="R178" s="111">
        <f>'FAR1 01 particular and ous'!R883</f>
        <v>0</v>
      </c>
      <c r="S178" s="111">
        <f>'FAR1 01 particular and ous'!S883</f>
        <v>1054111.7399999998</v>
      </c>
      <c r="T178" s="111">
        <f>'FAR1 01 particular and ous'!T883</f>
        <v>0</v>
      </c>
      <c r="U178" s="111">
        <f>'FAR1 01 particular and ous'!U883</f>
        <v>1054111.7399999998</v>
      </c>
      <c r="V178" s="111">
        <f>'FAR1 01 particular and ous'!V883</f>
        <v>0</v>
      </c>
      <c r="W178" s="111">
        <f>'FAR1 01 particular and ous'!W883</f>
        <v>0</v>
      </c>
      <c r="X178" s="111">
        <f>'FAR1 01 particular and ous'!X883</f>
        <v>0</v>
      </c>
      <c r="Y178" s="111">
        <f>'FAR1 01 particular and ous'!Y883</f>
        <v>0</v>
      </c>
    </row>
    <row r="179" spans="1:25" s="108" customFormat="1" ht="35.1" customHeight="1" x14ac:dyDescent="0.25">
      <c r="A179" s="115" t="s">
        <v>125</v>
      </c>
      <c r="B179" s="114" t="s">
        <v>126</v>
      </c>
      <c r="C179" s="110">
        <v>100030300012</v>
      </c>
      <c r="D179" s="111">
        <f>'FAR1 01 particular and ous'!D884</f>
        <v>0</v>
      </c>
      <c r="E179" s="111">
        <f>'FAR1 01 particular and ous'!E884</f>
        <v>1054111.74</v>
      </c>
      <c r="F179" s="111">
        <f>'FAR1 01 particular and ous'!F884</f>
        <v>1054111.74</v>
      </c>
      <c r="G179" s="111">
        <f>'FAR1 01 particular and ous'!G884</f>
        <v>0</v>
      </c>
      <c r="H179" s="111">
        <f>'FAR1 01 particular and ous'!H884</f>
        <v>0</v>
      </c>
      <c r="I179" s="111">
        <f>'FAR1 01 particular and ous'!I884</f>
        <v>0</v>
      </c>
      <c r="J179" s="111">
        <f>'FAR1 01 particular and ous'!J884</f>
        <v>1054111.74</v>
      </c>
      <c r="K179" s="111">
        <f>'FAR1 01 particular and ous'!K884</f>
        <v>1054111.74</v>
      </c>
      <c r="L179" s="111">
        <f>'FAR1 01 particular and ous'!L884</f>
        <v>0</v>
      </c>
      <c r="M179" s="111">
        <f>'FAR1 01 particular and ous'!M884</f>
        <v>0</v>
      </c>
      <c r="N179" s="111">
        <f>'FAR1 01 particular and ous'!N884</f>
        <v>1054111.7399999998</v>
      </c>
      <c r="O179" s="111">
        <f>'FAR1 01 particular and ous'!O884</f>
        <v>0</v>
      </c>
      <c r="P179" s="111">
        <f>'FAR1 01 particular and ous'!P884</f>
        <v>1054111.7399999998</v>
      </c>
      <c r="Q179" s="111">
        <f>'FAR1 01 particular and ous'!Q884</f>
        <v>0</v>
      </c>
      <c r="R179" s="111">
        <f>'FAR1 01 particular and ous'!R884</f>
        <v>0</v>
      </c>
      <c r="S179" s="111">
        <f>'FAR1 01 particular and ous'!S884</f>
        <v>1054111.7399999998</v>
      </c>
      <c r="T179" s="111">
        <f>'FAR1 01 particular and ous'!T884</f>
        <v>0</v>
      </c>
      <c r="U179" s="111">
        <f>'FAR1 01 particular and ous'!U884</f>
        <v>1054111.7399999998</v>
      </c>
      <c r="V179" s="111">
        <f>'FAR1 01 particular and ous'!V884</f>
        <v>0</v>
      </c>
      <c r="W179" s="111">
        <f>'FAR1 01 particular and ous'!W884</f>
        <v>0</v>
      </c>
      <c r="X179" s="111">
        <f>'FAR1 01 particular and ous'!X884</f>
        <v>0</v>
      </c>
      <c r="Y179" s="111">
        <f>'FAR1 01 particular and ous'!Y884</f>
        <v>0</v>
      </c>
    </row>
    <row r="180" spans="1:25" s="108" customFormat="1" ht="35.1" customHeight="1" x14ac:dyDescent="0.25">
      <c r="A180" s="115" t="s">
        <v>127</v>
      </c>
      <c r="B180" s="114" t="s">
        <v>39</v>
      </c>
      <c r="C180" s="116"/>
      <c r="D180" s="111">
        <f>'FAR1 01 particular and ous'!D885</f>
        <v>0</v>
      </c>
      <c r="E180" s="111">
        <f>'FAR1 01 particular and ous'!E885</f>
        <v>1054111.74</v>
      </c>
      <c r="F180" s="111">
        <f>'FAR1 01 particular and ous'!F885</f>
        <v>1054111.74</v>
      </c>
      <c r="G180" s="111">
        <f>'FAR1 01 particular and ous'!G885</f>
        <v>0</v>
      </c>
      <c r="H180" s="111">
        <f>'FAR1 01 particular and ous'!H885</f>
        <v>0</v>
      </c>
      <c r="I180" s="111">
        <f>'FAR1 01 particular and ous'!I885</f>
        <v>0</v>
      </c>
      <c r="J180" s="111">
        <f>'FAR1 01 particular and ous'!J885</f>
        <v>1054111.74</v>
      </c>
      <c r="K180" s="111">
        <f>'FAR1 01 particular and ous'!K885</f>
        <v>1054111.74</v>
      </c>
      <c r="L180" s="111">
        <f>'FAR1 01 particular and ous'!L885</f>
        <v>0</v>
      </c>
      <c r="M180" s="111">
        <f>'FAR1 01 particular and ous'!M885</f>
        <v>0</v>
      </c>
      <c r="N180" s="111">
        <f>'FAR1 01 particular and ous'!N885</f>
        <v>1054111.7399999998</v>
      </c>
      <c r="O180" s="111">
        <f>'FAR1 01 particular and ous'!O885</f>
        <v>0</v>
      </c>
      <c r="P180" s="111">
        <f>'FAR1 01 particular and ous'!P885</f>
        <v>1054111.7399999998</v>
      </c>
      <c r="Q180" s="111">
        <f>'FAR1 01 particular and ous'!Q885</f>
        <v>0</v>
      </c>
      <c r="R180" s="111">
        <f>'FAR1 01 particular and ous'!R885</f>
        <v>0</v>
      </c>
      <c r="S180" s="111">
        <f>'FAR1 01 particular and ous'!S885</f>
        <v>1054111.7399999998</v>
      </c>
      <c r="T180" s="111">
        <f>'FAR1 01 particular and ous'!T885</f>
        <v>0</v>
      </c>
      <c r="U180" s="111">
        <f>'FAR1 01 particular and ous'!U885</f>
        <v>1054111.7399999998</v>
      </c>
      <c r="V180" s="111">
        <f>'FAR1 01 particular and ous'!V885</f>
        <v>0</v>
      </c>
      <c r="W180" s="111">
        <f>'FAR1 01 particular and ous'!W885</f>
        <v>0</v>
      </c>
      <c r="X180" s="111">
        <f>'FAR1 01 particular and ous'!X885</f>
        <v>0</v>
      </c>
      <c r="Y180" s="111">
        <f>'FAR1 01 particular and ous'!Y885</f>
        <v>0</v>
      </c>
    </row>
    <row r="181" spans="1:25" s="108" customFormat="1" ht="35.1" customHeight="1" x14ac:dyDescent="0.25">
      <c r="A181" s="115" t="s">
        <v>129</v>
      </c>
      <c r="B181" s="114" t="s">
        <v>130</v>
      </c>
      <c r="C181" s="110">
        <v>100030000000</v>
      </c>
      <c r="D181" s="111">
        <f>'FAR1 01 particular and ous'!D886</f>
        <v>0</v>
      </c>
      <c r="E181" s="111">
        <f>'FAR1 01 particular and ous'!E886</f>
        <v>5014725.870000001</v>
      </c>
      <c r="F181" s="111">
        <f>'FAR1 01 particular and ous'!F886</f>
        <v>5014725.870000001</v>
      </c>
      <c r="G181" s="111">
        <f>'FAR1 01 particular and ous'!G886</f>
        <v>17410936</v>
      </c>
      <c r="H181" s="111">
        <f>'FAR1 01 particular and ous'!H886</f>
        <v>0</v>
      </c>
      <c r="I181" s="111">
        <f>'FAR1 01 particular and ous'!I886</f>
        <v>-12396210.129999999</v>
      </c>
      <c r="J181" s="111">
        <f>'FAR1 01 particular and ous'!J886</f>
        <v>0</v>
      </c>
      <c r="K181" s="111">
        <f>'FAR1 01 particular and ous'!K886</f>
        <v>5014725.870000001</v>
      </c>
      <c r="L181" s="111">
        <f>'FAR1 01 particular and ous'!L886</f>
        <v>0</v>
      </c>
      <c r="M181" s="111">
        <f>'FAR1 01 particular and ous'!M886</f>
        <v>690830.93</v>
      </c>
      <c r="N181" s="111">
        <f>'FAR1 01 particular and ous'!N886</f>
        <v>4323894.05</v>
      </c>
      <c r="O181" s="111">
        <f>'FAR1 01 particular and ous'!O886</f>
        <v>0</v>
      </c>
      <c r="P181" s="111">
        <f>'FAR1 01 particular and ous'!P886</f>
        <v>5014724.9799999995</v>
      </c>
      <c r="Q181" s="111">
        <f>'FAR1 01 particular and ous'!Q886</f>
        <v>0</v>
      </c>
      <c r="R181" s="111">
        <f>'FAR1 01 particular and ous'!R886</f>
        <v>690830.93</v>
      </c>
      <c r="S181" s="111">
        <f>'FAR1 01 particular and ous'!S886</f>
        <v>4323894.05</v>
      </c>
      <c r="T181" s="111">
        <f>'FAR1 01 particular and ous'!T886</f>
        <v>0</v>
      </c>
      <c r="U181" s="111">
        <f>'FAR1 01 particular and ous'!U886</f>
        <v>5014724.9799999995</v>
      </c>
      <c r="V181" s="111">
        <f>'FAR1 01 particular and ous'!V886</f>
        <v>0</v>
      </c>
      <c r="W181" s="111">
        <f>'FAR1 01 particular and ous'!W886</f>
        <v>0.89000000117812306</v>
      </c>
      <c r="X181" s="111">
        <f>'FAR1 01 particular and ous'!X886</f>
        <v>0</v>
      </c>
      <c r="Y181" s="111">
        <f>'FAR1 01 particular and ous'!Y886</f>
        <v>0</v>
      </c>
    </row>
    <row r="182" spans="1:25" s="108" customFormat="1" ht="35.1" customHeight="1" x14ac:dyDescent="0.25">
      <c r="A182" s="115" t="s">
        <v>131</v>
      </c>
      <c r="B182" s="114" t="s">
        <v>132</v>
      </c>
      <c r="C182" s="110">
        <v>100030100000</v>
      </c>
      <c r="D182" s="111">
        <f>'FAR1 01 particular and ous'!D887</f>
        <v>0</v>
      </c>
      <c r="E182" s="111">
        <f>'FAR1 01 particular and ous'!E887</f>
        <v>5014725.870000001</v>
      </c>
      <c r="F182" s="111">
        <f>'FAR1 01 particular and ous'!F887</f>
        <v>5014725.870000001</v>
      </c>
      <c r="G182" s="111">
        <f>'FAR1 01 particular and ous'!G887</f>
        <v>17410936</v>
      </c>
      <c r="H182" s="111">
        <f>'FAR1 01 particular and ous'!H887</f>
        <v>0</v>
      </c>
      <c r="I182" s="111">
        <f>'FAR1 01 particular and ous'!I887</f>
        <v>-12396210.129999999</v>
      </c>
      <c r="J182" s="111">
        <f>'FAR1 01 particular and ous'!J887</f>
        <v>0</v>
      </c>
      <c r="K182" s="111">
        <f>'FAR1 01 particular and ous'!K887</f>
        <v>5014725.870000001</v>
      </c>
      <c r="L182" s="111">
        <f>'FAR1 01 particular and ous'!L887</f>
        <v>0</v>
      </c>
      <c r="M182" s="111">
        <f>'FAR1 01 particular and ous'!M887</f>
        <v>690830.93</v>
      </c>
      <c r="N182" s="111">
        <f>'FAR1 01 particular and ous'!N887</f>
        <v>4323894.05</v>
      </c>
      <c r="O182" s="111">
        <f>'FAR1 01 particular and ous'!O887</f>
        <v>0</v>
      </c>
      <c r="P182" s="111">
        <f>'FAR1 01 particular and ous'!P887</f>
        <v>5014724.9799999995</v>
      </c>
      <c r="Q182" s="111">
        <f>'FAR1 01 particular and ous'!Q887</f>
        <v>0</v>
      </c>
      <c r="R182" s="111">
        <f>'FAR1 01 particular and ous'!R887</f>
        <v>690830.93</v>
      </c>
      <c r="S182" s="111">
        <f>'FAR1 01 particular and ous'!S887</f>
        <v>4323894.05</v>
      </c>
      <c r="T182" s="111">
        <f>'FAR1 01 particular and ous'!T887</f>
        <v>0</v>
      </c>
      <c r="U182" s="111">
        <f>'FAR1 01 particular and ous'!U887</f>
        <v>5014724.9799999995</v>
      </c>
      <c r="V182" s="111">
        <f>'FAR1 01 particular and ous'!V887</f>
        <v>0</v>
      </c>
      <c r="W182" s="111">
        <f>'FAR1 01 particular and ous'!W887</f>
        <v>0.89000000117812306</v>
      </c>
      <c r="X182" s="111">
        <f>'FAR1 01 particular and ous'!X887</f>
        <v>0</v>
      </c>
      <c r="Y182" s="111">
        <f>'FAR1 01 particular and ous'!Y887</f>
        <v>0</v>
      </c>
    </row>
    <row r="183" spans="1:25" s="108" customFormat="1" ht="35.1" customHeight="1" x14ac:dyDescent="0.25">
      <c r="A183" s="115" t="s">
        <v>133</v>
      </c>
      <c r="B183" s="114" t="s">
        <v>39</v>
      </c>
      <c r="C183" s="116"/>
      <c r="D183" s="111">
        <f>'FAR1 01 particular and ous'!D888</f>
        <v>0</v>
      </c>
      <c r="E183" s="111">
        <f>'FAR1 01 particular and ous'!E888</f>
        <v>5014725.870000001</v>
      </c>
      <c r="F183" s="111">
        <f>'FAR1 01 particular and ous'!F888</f>
        <v>5014725.870000001</v>
      </c>
      <c r="G183" s="111">
        <f>'FAR1 01 particular and ous'!G888</f>
        <v>17410936</v>
      </c>
      <c r="H183" s="111">
        <f>'FAR1 01 particular and ous'!H888</f>
        <v>0</v>
      </c>
      <c r="I183" s="111">
        <f>'FAR1 01 particular and ous'!I888</f>
        <v>-12396210.129999999</v>
      </c>
      <c r="J183" s="111">
        <f>'FAR1 01 particular and ous'!J888</f>
        <v>0</v>
      </c>
      <c r="K183" s="111">
        <f>'FAR1 01 particular and ous'!K888</f>
        <v>5014725.870000001</v>
      </c>
      <c r="L183" s="111">
        <f>'FAR1 01 particular and ous'!L888</f>
        <v>0</v>
      </c>
      <c r="M183" s="111">
        <f>'FAR1 01 particular and ous'!M888</f>
        <v>690830.93</v>
      </c>
      <c r="N183" s="111">
        <f>'FAR1 01 particular and ous'!N888</f>
        <v>4323894.05</v>
      </c>
      <c r="O183" s="111">
        <f>'FAR1 01 particular and ous'!O888</f>
        <v>0</v>
      </c>
      <c r="P183" s="111">
        <f>'FAR1 01 particular and ous'!P888</f>
        <v>5014724.9799999995</v>
      </c>
      <c r="Q183" s="111">
        <f>'FAR1 01 particular and ous'!Q888</f>
        <v>0</v>
      </c>
      <c r="R183" s="111">
        <f>'FAR1 01 particular and ous'!R888</f>
        <v>690830.93</v>
      </c>
      <c r="S183" s="111">
        <f>'FAR1 01 particular and ous'!S888</f>
        <v>4323894.05</v>
      </c>
      <c r="T183" s="111">
        <f>'FAR1 01 particular and ous'!T888</f>
        <v>0</v>
      </c>
      <c r="U183" s="111">
        <f>'FAR1 01 particular and ous'!U888</f>
        <v>5014724.9799999995</v>
      </c>
      <c r="V183" s="111">
        <f>'FAR1 01 particular and ous'!V888</f>
        <v>0</v>
      </c>
      <c r="W183" s="111">
        <f>'FAR1 01 particular and ous'!W888</f>
        <v>0.89000000117812306</v>
      </c>
      <c r="X183" s="111">
        <f>'FAR1 01 particular and ous'!X888</f>
        <v>0</v>
      </c>
      <c r="Y183" s="111">
        <f>'FAR1 01 particular and ous'!Y888</f>
        <v>0</v>
      </c>
    </row>
    <row r="184" spans="1:25" s="108" customFormat="1" ht="35.1" customHeight="1" x14ac:dyDescent="0.25">
      <c r="A184" s="115" t="s">
        <v>136</v>
      </c>
      <c r="B184" s="114" t="s">
        <v>137</v>
      </c>
      <c r="C184" s="110">
        <v>100030000000</v>
      </c>
      <c r="D184" s="111">
        <f>'FAR1 01 particular and ous'!D889</f>
        <v>0</v>
      </c>
      <c r="E184" s="111">
        <f>'FAR1 01 particular and ous'!E889</f>
        <v>840905</v>
      </c>
      <c r="F184" s="111">
        <f>'FAR1 01 particular and ous'!F889</f>
        <v>840905</v>
      </c>
      <c r="G184" s="111">
        <f>'FAR1 01 particular and ous'!G889</f>
        <v>0</v>
      </c>
      <c r="H184" s="111">
        <f>'FAR1 01 particular and ous'!H889</f>
        <v>0</v>
      </c>
      <c r="I184" s="111">
        <f>'FAR1 01 particular and ous'!I889</f>
        <v>0</v>
      </c>
      <c r="J184" s="111">
        <f>'FAR1 01 particular and ous'!J889</f>
        <v>840905</v>
      </c>
      <c r="K184" s="111">
        <f>'FAR1 01 particular and ous'!K889</f>
        <v>840905</v>
      </c>
      <c r="L184" s="111">
        <f>'FAR1 01 particular and ous'!L889</f>
        <v>0</v>
      </c>
      <c r="M184" s="111">
        <f>'FAR1 01 particular and ous'!M889</f>
        <v>0</v>
      </c>
      <c r="N184" s="111">
        <f>'FAR1 01 particular and ous'!N889</f>
        <v>840905</v>
      </c>
      <c r="O184" s="111">
        <f>'FAR1 01 particular and ous'!O889</f>
        <v>0</v>
      </c>
      <c r="P184" s="111">
        <f>'FAR1 01 particular and ous'!P889</f>
        <v>840905</v>
      </c>
      <c r="Q184" s="111">
        <f>'FAR1 01 particular and ous'!Q889</f>
        <v>0</v>
      </c>
      <c r="R184" s="111">
        <f>'FAR1 01 particular and ous'!R889</f>
        <v>0</v>
      </c>
      <c r="S184" s="111">
        <f>'FAR1 01 particular and ous'!S889</f>
        <v>840905</v>
      </c>
      <c r="T184" s="111">
        <f>'FAR1 01 particular and ous'!T889</f>
        <v>0</v>
      </c>
      <c r="U184" s="111">
        <f>'FAR1 01 particular and ous'!U889</f>
        <v>840905</v>
      </c>
      <c r="V184" s="111">
        <f>'FAR1 01 particular and ous'!V889</f>
        <v>0</v>
      </c>
      <c r="W184" s="111">
        <f>'FAR1 01 particular and ous'!W889</f>
        <v>0</v>
      </c>
      <c r="X184" s="111">
        <f>'FAR1 01 particular and ous'!X889</f>
        <v>0</v>
      </c>
      <c r="Y184" s="111">
        <f>'FAR1 01 particular and ous'!Y889</f>
        <v>0</v>
      </c>
    </row>
    <row r="185" spans="1:25" s="108" customFormat="1" ht="35.1" customHeight="1" x14ac:dyDescent="0.25">
      <c r="A185" s="115" t="s">
        <v>138</v>
      </c>
      <c r="B185" s="114" t="s">
        <v>139</v>
      </c>
      <c r="C185" s="110">
        <v>100030300014</v>
      </c>
      <c r="D185" s="111">
        <f>'FAR1 01 particular and ous'!D890</f>
        <v>0</v>
      </c>
      <c r="E185" s="111">
        <f>'FAR1 01 particular and ous'!E890</f>
        <v>840905</v>
      </c>
      <c r="F185" s="111">
        <f>'FAR1 01 particular and ous'!F890</f>
        <v>840905</v>
      </c>
      <c r="G185" s="111">
        <f>'FAR1 01 particular and ous'!G890</f>
        <v>0</v>
      </c>
      <c r="H185" s="111">
        <f>'FAR1 01 particular and ous'!H890</f>
        <v>0</v>
      </c>
      <c r="I185" s="111">
        <f>'FAR1 01 particular and ous'!I890</f>
        <v>0</v>
      </c>
      <c r="J185" s="111">
        <f>'FAR1 01 particular and ous'!J890</f>
        <v>840905</v>
      </c>
      <c r="K185" s="111">
        <f>'FAR1 01 particular and ous'!K890</f>
        <v>840905</v>
      </c>
      <c r="L185" s="111">
        <f>'FAR1 01 particular and ous'!L890</f>
        <v>0</v>
      </c>
      <c r="M185" s="111">
        <f>'FAR1 01 particular and ous'!M890</f>
        <v>0</v>
      </c>
      <c r="N185" s="111">
        <f>'FAR1 01 particular and ous'!N890</f>
        <v>840905</v>
      </c>
      <c r="O185" s="111">
        <f>'FAR1 01 particular and ous'!O890</f>
        <v>0</v>
      </c>
      <c r="P185" s="111">
        <f>'FAR1 01 particular and ous'!P890</f>
        <v>840905</v>
      </c>
      <c r="Q185" s="111">
        <f>'FAR1 01 particular and ous'!Q890</f>
        <v>0</v>
      </c>
      <c r="R185" s="111">
        <f>'FAR1 01 particular and ous'!R890</f>
        <v>0</v>
      </c>
      <c r="S185" s="111">
        <f>'FAR1 01 particular and ous'!S890</f>
        <v>840905</v>
      </c>
      <c r="T185" s="111">
        <f>'FAR1 01 particular and ous'!T890</f>
        <v>0</v>
      </c>
      <c r="U185" s="111">
        <f>'FAR1 01 particular and ous'!U890</f>
        <v>840905</v>
      </c>
      <c r="V185" s="111">
        <f>'FAR1 01 particular and ous'!V890</f>
        <v>0</v>
      </c>
      <c r="W185" s="111">
        <f>'FAR1 01 particular and ous'!W890</f>
        <v>0</v>
      </c>
      <c r="X185" s="111">
        <f>'FAR1 01 particular and ous'!X890</f>
        <v>0</v>
      </c>
      <c r="Y185" s="111">
        <f>'FAR1 01 particular and ous'!Y890</f>
        <v>0</v>
      </c>
    </row>
    <row r="186" spans="1:25" s="108" customFormat="1" ht="35.1" customHeight="1" x14ac:dyDescent="0.25">
      <c r="A186" s="115" t="s">
        <v>140</v>
      </c>
      <c r="B186" s="114" t="s">
        <v>39</v>
      </c>
      <c r="C186" s="116"/>
      <c r="D186" s="111">
        <f>'FAR1 01 particular and ous'!D891</f>
        <v>0</v>
      </c>
      <c r="E186" s="111">
        <f>'FAR1 01 particular and ous'!E891</f>
        <v>840905</v>
      </c>
      <c r="F186" s="111">
        <f>'FAR1 01 particular and ous'!F891</f>
        <v>840905</v>
      </c>
      <c r="G186" s="111">
        <f>'FAR1 01 particular and ous'!G891</f>
        <v>0</v>
      </c>
      <c r="H186" s="111">
        <f>'FAR1 01 particular and ous'!H891</f>
        <v>0</v>
      </c>
      <c r="I186" s="111">
        <f>'FAR1 01 particular and ous'!I891</f>
        <v>0</v>
      </c>
      <c r="J186" s="111">
        <f>'FAR1 01 particular and ous'!J891</f>
        <v>840905</v>
      </c>
      <c r="K186" s="111">
        <f>'FAR1 01 particular and ous'!K891</f>
        <v>840905</v>
      </c>
      <c r="L186" s="111">
        <f>'FAR1 01 particular and ous'!L891</f>
        <v>0</v>
      </c>
      <c r="M186" s="111">
        <f>'FAR1 01 particular and ous'!M891</f>
        <v>0</v>
      </c>
      <c r="N186" s="111">
        <f>'FAR1 01 particular and ous'!N891</f>
        <v>840905</v>
      </c>
      <c r="O186" s="111">
        <f>'FAR1 01 particular and ous'!O891</f>
        <v>0</v>
      </c>
      <c r="P186" s="111">
        <f>'FAR1 01 particular and ous'!P891</f>
        <v>840905</v>
      </c>
      <c r="Q186" s="111">
        <f>'FAR1 01 particular and ous'!Q891</f>
        <v>0</v>
      </c>
      <c r="R186" s="111">
        <f>'FAR1 01 particular and ous'!R891</f>
        <v>0</v>
      </c>
      <c r="S186" s="111">
        <f>'FAR1 01 particular and ous'!S891</f>
        <v>840905</v>
      </c>
      <c r="T186" s="111">
        <f>'FAR1 01 particular and ous'!T891</f>
        <v>0</v>
      </c>
      <c r="U186" s="111">
        <f>'FAR1 01 particular and ous'!U891</f>
        <v>840905</v>
      </c>
      <c r="V186" s="111">
        <f>'FAR1 01 particular and ous'!V891</f>
        <v>0</v>
      </c>
      <c r="W186" s="111">
        <f>'FAR1 01 particular and ous'!W891</f>
        <v>0</v>
      </c>
      <c r="X186" s="111">
        <f>'FAR1 01 particular and ous'!X891</f>
        <v>0</v>
      </c>
      <c r="Y186" s="111">
        <f>'FAR1 01 particular and ous'!Y891</f>
        <v>0</v>
      </c>
    </row>
    <row r="187" spans="1:25" s="108" customFormat="1" ht="35.1" customHeight="1" x14ac:dyDescent="0.25">
      <c r="A187" s="115" t="s">
        <v>142</v>
      </c>
      <c r="B187" s="114" t="s">
        <v>143</v>
      </c>
      <c r="C187" s="110">
        <v>100030000000</v>
      </c>
      <c r="D187" s="111">
        <f>'FAR1 01 particular and ous'!D892</f>
        <v>0</v>
      </c>
      <c r="E187" s="111">
        <f>'FAR1 01 particular and ous'!E892</f>
        <v>1407583</v>
      </c>
      <c r="F187" s="111">
        <f>'FAR1 01 particular and ous'!F892</f>
        <v>1407583</v>
      </c>
      <c r="G187" s="111">
        <f>'FAR1 01 particular and ous'!G892</f>
        <v>608323</v>
      </c>
      <c r="H187" s="111">
        <f>'FAR1 01 particular and ous'!H892</f>
        <v>0</v>
      </c>
      <c r="I187" s="111">
        <f>'FAR1 01 particular and ous'!I892</f>
        <v>0</v>
      </c>
      <c r="J187" s="111">
        <f>'FAR1 01 particular and ous'!J892</f>
        <v>799260</v>
      </c>
      <c r="K187" s="111">
        <f>'FAR1 01 particular and ous'!K892</f>
        <v>1407583</v>
      </c>
      <c r="L187" s="111">
        <f>'FAR1 01 particular and ous'!L892</f>
        <v>0</v>
      </c>
      <c r="M187" s="111">
        <f>'FAR1 01 particular and ous'!M892</f>
        <v>0</v>
      </c>
      <c r="N187" s="111">
        <f>'FAR1 01 particular and ous'!N892</f>
        <v>1407583</v>
      </c>
      <c r="O187" s="111">
        <f>'FAR1 01 particular and ous'!O892</f>
        <v>0</v>
      </c>
      <c r="P187" s="111">
        <f>'FAR1 01 particular and ous'!P892</f>
        <v>1407583</v>
      </c>
      <c r="Q187" s="111">
        <f>'FAR1 01 particular and ous'!Q892</f>
        <v>0</v>
      </c>
      <c r="R187" s="111">
        <f>'FAR1 01 particular and ous'!R892</f>
        <v>0</v>
      </c>
      <c r="S187" s="111">
        <f>'FAR1 01 particular and ous'!S892</f>
        <v>1038209.5</v>
      </c>
      <c r="T187" s="111">
        <f>'FAR1 01 particular and ous'!T892</f>
        <v>0</v>
      </c>
      <c r="U187" s="111">
        <f>'FAR1 01 particular and ous'!U892</f>
        <v>1038209.5</v>
      </c>
      <c r="V187" s="111">
        <f>'FAR1 01 particular and ous'!V892</f>
        <v>0</v>
      </c>
      <c r="W187" s="111">
        <f>'FAR1 01 particular and ous'!W892</f>
        <v>0</v>
      </c>
      <c r="X187" s="111">
        <f>'FAR1 01 particular and ous'!X892</f>
        <v>0</v>
      </c>
      <c r="Y187" s="111">
        <f>'FAR1 01 particular and ous'!Y892</f>
        <v>369373.5</v>
      </c>
    </row>
    <row r="188" spans="1:25" s="108" customFormat="1" ht="35.1" customHeight="1" x14ac:dyDescent="0.25">
      <c r="A188" s="115" t="s">
        <v>144</v>
      </c>
      <c r="B188" s="114" t="s">
        <v>145</v>
      </c>
      <c r="C188" s="110">
        <v>100030300016</v>
      </c>
      <c r="D188" s="111">
        <f>'FAR1 01 particular and ous'!D893</f>
        <v>0</v>
      </c>
      <c r="E188" s="111">
        <f>'FAR1 01 particular and ous'!E893</f>
        <v>1407583</v>
      </c>
      <c r="F188" s="111">
        <f>'FAR1 01 particular and ous'!F893</f>
        <v>1407583</v>
      </c>
      <c r="G188" s="111">
        <f>'FAR1 01 particular and ous'!G893</f>
        <v>608323</v>
      </c>
      <c r="H188" s="111">
        <f>'FAR1 01 particular and ous'!H893</f>
        <v>0</v>
      </c>
      <c r="I188" s="111">
        <f>'FAR1 01 particular and ous'!I893</f>
        <v>0</v>
      </c>
      <c r="J188" s="111">
        <f>'FAR1 01 particular and ous'!J893</f>
        <v>799260</v>
      </c>
      <c r="K188" s="111">
        <f>'FAR1 01 particular and ous'!K893</f>
        <v>1407583</v>
      </c>
      <c r="L188" s="111">
        <f>'FAR1 01 particular and ous'!L893</f>
        <v>0</v>
      </c>
      <c r="M188" s="111">
        <f>'FAR1 01 particular and ous'!M893</f>
        <v>0</v>
      </c>
      <c r="N188" s="111">
        <f>'FAR1 01 particular and ous'!N893</f>
        <v>1407583</v>
      </c>
      <c r="O188" s="111">
        <f>'FAR1 01 particular and ous'!O893</f>
        <v>0</v>
      </c>
      <c r="P188" s="111">
        <f>'FAR1 01 particular and ous'!P893</f>
        <v>1407583</v>
      </c>
      <c r="Q188" s="111">
        <f>'FAR1 01 particular and ous'!Q893</f>
        <v>0</v>
      </c>
      <c r="R188" s="111">
        <f>'FAR1 01 particular and ous'!R893</f>
        <v>0</v>
      </c>
      <c r="S188" s="111">
        <f>'FAR1 01 particular and ous'!S893</f>
        <v>1038209.5</v>
      </c>
      <c r="T188" s="111">
        <f>'FAR1 01 particular and ous'!T893</f>
        <v>0</v>
      </c>
      <c r="U188" s="111">
        <f>'FAR1 01 particular and ous'!U893</f>
        <v>1038209.5</v>
      </c>
      <c r="V188" s="111">
        <f>'FAR1 01 particular and ous'!V893</f>
        <v>0</v>
      </c>
      <c r="W188" s="111">
        <f>'FAR1 01 particular and ous'!W893</f>
        <v>0</v>
      </c>
      <c r="X188" s="111">
        <f>'FAR1 01 particular and ous'!X893</f>
        <v>0</v>
      </c>
      <c r="Y188" s="111">
        <f>'FAR1 01 particular and ous'!Y893</f>
        <v>369373.5</v>
      </c>
    </row>
    <row r="189" spans="1:25" s="108" customFormat="1" ht="35.1" customHeight="1" x14ac:dyDescent="0.25">
      <c r="A189" s="115" t="s">
        <v>146</v>
      </c>
      <c r="B189" s="114" t="s">
        <v>39</v>
      </c>
      <c r="C189" s="116"/>
      <c r="D189" s="111">
        <f>'FAR1 01 particular and ous'!D894</f>
        <v>0</v>
      </c>
      <c r="E189" s="111">
        <f>'FAR1 01 particular and ous'!E894</f>
        <v>1407583</v>
      </c>
      <c r="F189" s="111">
        <f>'FAR1 01 particular and ous'!F894</f>
        <v>1407583</v>
      </c>
      <c r="G189" s="111">
        <f>'FAR1 01 particular and ous'!G894</f>
        <v>608323</v>
      </c>
      <c r="H189" s="111">
        <f>'FAR1 01 particular and ous'!H894</f>
        <v>0</v>
      </c>
      <c r="I189" s="111">
        <f>'FAR1 01 particular and ous'!I894</f>
        <v>0</v>
      </c>
      <c r="J189" s="111">
        <f>'FAR1 01 particular and ous'!J894</f>
        <v>799260</v>
      </c>
      <c r="K189" s="111">
        <f>'FAR1 01 particular and ous'!K894</f>
        <v>1407583</v>
      </c>
      <c r="L189" s="111">
        <f>'FAR1 01 particular and ous'!L894</f>
        <v>0</v>
      </c>
      <c r="M189" s="111">
        <f>'FAR1 01 particular and ous'!M894</f>
        <v>0</v>
      </c>
      <c r="N189" s="111">
        <f>'FAR1 01 particular and ous'!N894</f>
        <v>1407583</v>
      </c>
      <c r="O189" s="111">
        <f>'FAR1 01 particular and ous'!O894</f>
        <v>0</v>
      </c>
      <c r="P189" s="111">
        <f>'FAR1 01 particular and ous'!P894</f>
        <v>1407583</v>
      </c>
      <c r="Q189" s="111">
        <f>'FAR1 01 particular and ous'!Q894</f>
        <v>0</v>
      </c>
      <c r="R189" s="111">
        <f>'FAR1 01 particular and ous'!R894</f>
        <v>0</v>
      </c>
      <c r="S189" s="111">
        <f>'FAR1 01 particular and ous'!S894</f>
        <v>1038209.5</v>
      </c>
      <c r="T189" s="111">
        <f>'FAR1 01 particular and ous'!T894</f>
        <v>0</v>
      </c>
      <c r="U189" s="111">
        <f>'FAR1 01 particular and ous'!U894</f>
        <v>1038209.5</v>
      </c>
      <c r="V189" s="111">
        <f>'FAR1 01 particular and ous'!V894</f>
        <v>0</v>
      </c>
      <c r="W189" s="111">
        <f>'FAR1 01 particular and ous'!W894</f>
        <v>0</v>
      </c>
      <c r="X189" s="111">
        <f>'FAR1 01 particular and ous'!X894</f>
        <v>0</v>
      </c>
      <c r="Y189" s="111">
        <f>'FAR1 01 particular and ous'!Y894</f>
        <v>369373.5</v>
      </c>
    </row>
    <row r="190" spans="1:25" s="108" customFormat="1" ht="35.1" customHeight="1" x14ac:dyDescent="0.25">
      <c r="A190" s="115" t="s">
        <v>148</v>
      </c>
      <c r="B190" s="114" t="s">
        <v>149</v>
      </c>
      <c r="C190" s="110">
        <v>100030000000</v>
      </c>
      <c r="D190" s="111">
        <f>'FAR1 01 particular and ous'!D895</f>
        <v>0</v>
      </c>
      <c r="E190" s="111">
        <f>'FAR1 01 particular and ous'!E895</f>
        <v>786632.89</v>
      </c>
      <c r="F190" s="111">
        <f>'FAR1 01 particular and ous'!F895</f>
        <v>786632.89</v>
      </c>
      <c r="G190" s="111">
        <f>'FAR1 01 particular and ous'!G895</f>
        <v>0</v>
      </c>
      <c r="H190" s="111">
        <f>'FAR1 01 particular and ous'!H895</f>
        <v>0</v>
      </c>
      <c r="I190" s="111">
        <f>'FAR1 01 particular and ous'!I895</f>
        <v>0</v>
      </c>
      <c r="J190" s="111">
        <f>'FAR1 01 particular and ous'!J895</f>
        <v>786632.89</v>
      </c>
      <c r="K190" s="111">
        <f>'FAR1 01 particular and ous'!K895</f>
        <v>786632.89</v>
      </c>
      <c r="L190" s="111">
        <f>'FAR1 01 particular and ous'!L895</f>
        <v>0</v>
      </c>
      <c r="M190" s="111">
        <f>'FAR1 01 particular and ous'!M895</f>
        <v>0</v>
      </c>
      <c r="N190" s="111">
        <f>'FAR1 01 particular and ous'!N895</f>
        <v>757854.24</v>
      </c>
      <c r="O190" s="111">
        <f>'FAR1 01 particular and ous'!O895</f>
        <v>0</v>
      </c>
      <c r="P190" s="111">
        <f>'FAR1 01 particular and ous'!P895</f>
        <v>757854.24</v>
      </c>
      <c r="Q190" s="111">
        <f>'FAR1 01 particular and ous'!Q895</f>
        <v>0</v>
      </c>
      <c r="R190" s="111">
        <f>'FAR1 01 particular and ous'!R895</f>
        <v>0</v>
      </c>
      <c r="S190" s="111">
        <f>'FAR1 01 particular and ous'!S895</f>
        <v>757854.24</v>
      </c>
      <c r="T190" s="111">
        <f>'FAR1 01 particular and ous'!T895</f>
        <v>0</v>
      </c>
      <c r="U190" s="111">
        <f>'FAR1 01 particular and ous'!U895</f>
        <v>757854.24</v>
      </c>
      <c r="V190" s="111">
        <f>'FAR1 01 particular and ous'!V895</f>
        <v>0</v>
      </c>
      <c r="W190" s="111">
        <f>'FAR1 01 particular and ous'!W895</f>
        <v>28778.650000000023</v>
      </c>
      <c r="X190" s="111">
        <f>'FAR1 01 particular and ous'!X895</f>
        <v>0</v>
      </c>
      <c r="Y190" s="111">
        <f>'FAR1 01 particular and ous'!Y895</f>
        <v>0</v>
      </c>
    </row>
    <row r="191" spans="1:25" s="108" customFormat="1" ht="35.1" customHeight="1" x14ac:dyDescent="0.25">
      <c r="A191" s="115" t="s">
        <v>150</v>
      </c>
      <c r="B191" s="114" t="s">
        <v>151</v>
      </c>
      <c r="C191" s="110">
        <v>100030300017</v>
      </c>
      <c r="D191" s="111">
        <f>'FAR1 01 particular and ous'!D896</f>
        <v>0</v>
      </c>
      <c r="E191" s="111">
        <f>'FAR1 01 particular and ous'!E896</f>
        <v>786632.89</v>
      </c>
      <c r="F191" s="111">
        <f>'FAR1 01 particular and ous'!F896</f>
        <v>786632.89</v>
      </c>
      <c r="G191" s="111">
        <f>'FAR1 01 particular and ous'!G896</f>
        <v>0</v>
      </c>
      <c r="H191" s="111">
        <f>'FAR1 01 particular and ous'!H896</f>
        <v>0</v>
      </c>
      <c r="I191" s="111">
        <f>'FAR1 01 particular and ous'!I896</f>
        <v>0</v>
      </c>
      <c r="J191" s="111">
        <f>'FAR1 01 particular and ous'!J896</f>
        <v>786632.89</v>
      </c>
      <c r="K191" s="111">
        <f>'FAR1 01 particular and ous'!K896</f>
        <v>786632.89</v>
      </c>
      <c r="L191" s="111">
        <f>'FAR1 01 particular and ous'!L896</f>
        <v>0</v>
      </c>
      <c r="M191" s="111">
        <f>'FAR1 01 particular and ous'!M896</f>
        <v>0</v>
      </c>
      <c r="N191" s="111">
        <f>'FAR1 01 particular and ous'!N896</f>
        <v>757854.24</v>
      </c>
      <c r="O191" s="111">
        <f>'FAR1 01 particular and ous'!O896</f>
        <v>0</v>
      </c>
      <c r="P191" s="111">
        <f>'FAR1 01 particular and ous'!P896</f>
        <v>757854.24</v>
      </c>
      <c r="Q191" s="111">
        <f>'FAR1 01 particular and ous'!Q896</f>
        <v>0</v>
      </c>
      <c r="R191" s="111">
        <f>'FAR1 01 particular and ous'!R896</f>
        <v>0</v>
      </c>
      <c r="S191" s="111">
        <f>'FAR1 01 particular and ous'!S896</f>
        <v>757854.24</v>
      </c>
      <c r="T191" s="111">
        <f>'FAR1 01 particular and ous'!T896</f>
        <v>0</v>
      </c>
      <c r="U191" s="111">
        <f>'FAR1 01 particular and ous'!U896</f>
        <v>757854.24</v>
      </c>
      <c r="V191" s="111">
        <f>'FAR1 01 particular and ous'!V896</f>
        <v>0</v>
      </c>
      <c r="W191" s="111">
        <f>'FAR1 01 particular and ous'!W896</f>
        <v>28778.650000000023</v>
      </c>
      <c r="X191" s="111">
        <f>'FAR1 01 particular and ous'!X896</f>
        <v>0</v>
      </c>
      <c r="Y191" s="111">
        <f>'FAR1 01 particular and ous'!Y896</f>
        <v>0</v>
      </c>
    </row>
    <row r="192" spans="1:25" s="108" customFormat="1" ht="35.1" customHeight="1" x14ac:dyDescent="0.25">
      <c r="A192" s="115" t="s">
        <v>152</v>
      </c>
      <c r="B192" s="114" t="s">
        <v>39</v>
      </c>
      <c r="C192" s="116"/>
      <c r="D192" s="111">
        <f>'FAR1 01 particular and ous'!D897</f>
        <v>0</v>
      </c>
      <c r="E192" s="111">
        <f>'FAR1 01 particular and ous'!E897</f>
        <v>786632.89</v>
      </c>
      <c r="F192" s="111">
        <f>'FAR1 01 particular and ous'!F897</f>
        <v>786632.89</v>
      </c>
      <c r="G192" s="111">
        <f>'FAR1 01 particular and ous'!G897</f>
        <v>0</v>
      </c>
      <c r="H192" s="111">
        <f>'FAR1 01 particular and ous'!H897</f>
        <v>0</v>
      </c>
      <c r="I192" s="111">
        <f>'FAR1 01 particular and ous'!I897</f>
        <v>0</v>
      </c>
      <c r="J192" s="111">
        <f>'FAR1 01 particular and ous'!J897</f>
        <v>786632.89</v>
      </c>
      <c r="K192" s="111">
        <f>'FAR1 01 particular and ous'!K897</f>
        <v>786632.89</v>
      </c>
      <c r="L192" s="111">
        <f>'FAR1 01 particular and ous'!L897</f>
        <v>0</v>
      </c>
      <c r="M192" s="111">
        <f>'FAR1 01 particular and ous'!M897</f>
        <v>0</v>
      </c>
      <c r="N192" s="111">
        <f>'FAR1 01 particular and ous'!N897</f>
        <v>757854.24</v>
      </c>
      <c r="O192" s="111">
        <f>'FAR1 01 particular and ous'!O897</f>
        <v>0</v>
      </c>
      <c r="P192" s="111">
        <f>'FAR1 01 particular and ous'!P897</f>
        <v>757854.24</v>
      </c>
      <c r="Q192" s="111">
        <f>'FAR1 01 particular and ous'!Q897</f>
        <v>0</v>
      </c>
      <c r="R192" s="111">
        <f>'FAR1 01 particular and ous'!R897</f>
        <v>0</v>
      </c>
      <c r="S192" s="111">
        <f>'FAR1 01 particular and ous'!S897</f>
        <v>757854.24</v>
      </c>
      <c r="T192" s="111">
        <f>'FAR1 01 particular and ous'!T897</f>
        <v>0</v>
      </c>
      <c r="U192" s="111">
        <f>'FAR1 01 particular and ous'!U897</f>
        <v>757854.24</v>
      </c>
      <c r="V192" s="111">
        <f>'FAR1 01 particular and ous'!V897</f>
        <v>0</v>
      </c>
      <c r="W192" s="111">
        <f>'FAR1 01 particular and ous'!W897</f>
        <v>28778.650000000023</v>
      </c>
      <c r="X192" s="111">
        <f>'FAR1 01 particular and ous'!X897</f>
        <v>0</v>
      </c>
      <c r="Y192" s="111">
        <f>'FAR1 01 particular and ous'!Y897</f>
        <v>0</v>
      </c>
    </row>
    <row r="193" spans="1:25" s="98" customFormat="1" ht="35.1" customHeight="1" x14ac:dyDescent="0.25">
      <c r="B193" s="106" t="s">
        <v>38</v>
      </c>
      <c r="C193" s="100"/>
      <c r="D193" s="156">
        <f>D194+D195+D197</f>
        <v>1355924000</v>
      </c>
      <c r="E193" s="156">
        <f t="shared" ref="E193:X193" si="35">E194+E195+E197</f>
        <v>18746720.999999993</v>
      </c>
      <c r="F193" s="156">
        <f>F194+F195+F197</f>
        <v>1374670721</v>
      </c>
      <c r="G193" s="156">
        <f>G194+G195+G197</f>
        <v>1369400721</v>
      </c>
      <c r="H193" s="156">
        <f t="shared" si="35"/>
        <v>0</v>
      </c>
      <c r="I193" s="156">
        <f t="shared" si="35"/>
        <v>-84371767.270000011</v>
      </c>
      <c r="J193" s="156">
        <f t="shared" si="35"/>
        <v>84371767.270000011</v>
      </c>
      <c r="K193" s="156">
        <f t="shared" ref="K193:K197" si="36">SUM(G193:J193)</f>
        <v>1369400721</v>
      </c>
      <c r="L193" s="156">
        <f t="shared" si="35"/>
        <v>240210359.56</v>
      </c>
      <c r="M193" s="156">
        <f t="shared" si="35"/>
        <v>371413026.98999995</v>
      </c>
      <c r="N193" s="156">
        <f t="shared" si="35"/>
        <v>368047206.21000004</v>
      </c>
      <c r="O193" s="156">
        <f t="shared" si="35"/>
        <v>0</v>
      </c>
      <c r="P193" s="156">
        <f t="shared" ref="P193:P197" si="37">SUM(L193:O193)</f>
        <v>979670592.75999999</v>
      </c>
      <c r="Q193" s="156">
        <f t="shared" si="35"/>
        <v>206808912.74000001</v>
      </c>
      <c r="R193" s="156">
        <f t="shared" si="35"/>
        <v>329563318.55999994</v>
      </c>
      <c r="S193" s="156">
        <f t="shared" si="35"/>
        <v>321715731.25000006</v>
      </c>
      <c r="T193" s="156">
        <f t="shared" si="35"/>
        <v>0</v>
      </c>
      <c r="U193" s="156">
        <f t="shared" ref="U193:U197" si="38">SUM(Q193:T193)</f>
        <v>858087962.54999995</v>
      </c>
      <c r="V193" s="156">
        <f t="shared" ref="V193:V197" si="39">F193-K193</f>
        <v>5270000</v>
      </c>
      <c r="W193" s="156">
        <f t="shared" ref="W193:W197" si="40">K193-P193</f>
        <v>389730128.24000001</v>
      </c>
      <c r="X193" s="156">
        <f t="shared" si="35"/>
        <v>1298846.42</v>
      </c>
      <c r="Y193" s="156">
        <f t="shared" ref="Y193:Y197" si="41">P193-U193-X193</f>
        <v>120283783.79000004</v>
      </c>
    </row>
    <row r="194" spans="1:25" s="108" customFormat="1" ht="35.1" customHeight="1" x14ac:dyDescent="0.25">
      <c r="A194" s="159"/>
      <c r="B194" s="126" t="s">
        <v>39</v>
      </c>
      <c r="C194" s="116"/>
      <c r="D194" s="130">
        <f>SUMIFS(D$24:D$192,$B$24:$B$192,$B194)</f>
        <v>662528000</v>
      </c>
      <c r="E194" s="130">
        <f>SUMIFS(E$24:E$192,$B$24:$B$192,$B194)</f>
        <v>18746721</v>
      </c>
      <c r="F194" s="130">
        <f t="shared" ref="F194:F197" si="42">SUM(D194:E194)</f>
        <v>681274721</v>
      </c>
      <c r="G194" s="130">
        <f>SUMIFS(G$24:G$192,$B$24:$B$192,$B194)</f>
        <v>676004721</v>
      </c>
      <c r="H194" s="130">
        <f>SUMIFS(H$24:H$192,$B$24:$B$192,$B194)</f>
        <v>0</v>
      </c>
      <c r="I194" s="130">
        <f>SUMIFS(I$24:I$192,$B$24:$B$192,$B194)</f>
        <v>-16096847.59</v>
      </c>
      <c r="J194" s="130">
        <f>SUMIFS(J$24:J$192,$B$24:$B$192,$B194)</f>
        <v>16096847.59</v>
      </c>
      <c r="K194" s="130">
        <f t="shared" si="36"/>
        <v>676004721</v>
      </c>
      <c r="L194" s="130">
        <f>SUMIFS(L$24:L$192,$B$24:$B$192,$B194)</f>
        <v>136060211.31999999</v>
      </c>
      <c r="M194" s="130">
        <f>SUMIFS(M$24:M$192,$B$24:$B$192,$B194)</f>
        <v>207944249.09999996</v>
      </c>
      <c r="N194" s="130">
        <f>SUMIFS(N$24:N$192,$B$24:$B$192,$B194)</f>
        <v>166605062.56999999</v>
      </c>
      <c r="O194" s="130">
        <f>SUMIFS(O$24:O$192,$B$24:$B$192,$B194)</f>
        <v>0</v>
      </c>
      <c r="P194" s="130">
        <f t="shared" si="37"/>
        <v>510609522.98999995</v>
      </c>
      <c r="Q194" s="130">
        <f>SUMIFS(Q$24:Q$192,$B$24:$B$192,$B194)</f>
        <v>132201970.78000003</v>
      </c>
      <c r="R194" s="130">
        <f>SUMIFS(R$24:R$192,$B$24:$B$192,$B194)</f>
        <v>193657940.45999995</v>
      </c>
      <c r="S194" s="130">
        <f>SUMIFS(S$24:S$192,$B$24:$B$192,$B194)</f>
        <v>165629878.24000001</v>
      </c>
      <c r="T194" s="130">
        <f>SUMIFS(T$24:T$192,$B$24:$B$192,$B194)</f>
        <v>0</v>
      </c>
      <c r="U194" s="130">
        <f t="shared" si="38"/>
        <v>491489789.48000002</v>
      </c>
      <c r="V194" s="130">
        <f t="shared" si="39"/>
        <v>5270000</v>
      </c>
      <c r="W194" s="130">
        <f t="shared" si="40"/>
        <v>165395198.01000005</v>
      </c>
      <c r="X194" s="130">
        <f>SUMIFS(X$24:X$192,$B$24:$B$192,$B194)</f>
        <v>791046.11999999988</v>
      </c>
      <c r="Y194" s="130">
        <f t="shared" si="41"/>
        <v>18328687.38999993</v>
      </c>
    </row>
    <row r="195" spans="1:25" s="108" customFormat="1" ht="35.1" customHeight="1" x14ac:dyDescent="0.25">
      <c r="A195" s="159"/>
      <c r="B195" s="126" t="s">
        <v>40</v>
      </c>
      <c r="C195" s="116"/>
      <c r="D195" s="130">
        <f>SUMIFS(D$20:D$89,$B$20:$B$89,$B195)</f>
        <v>627212000</v>
      </c>
      <c r="E195" s="130">
        <f>SUMIFS(E$20:E$89,$B$20:$B$89,$B195)</f>
        <v>-7.4505805969238281E-9</v>
      </c>
      <c r="F195" s="130">
        <f t="shared" si="42"/>
        <v>627212000</v>
      </c>
      <c r="G195" s="130">
        <f>SUMIFS(G$20:G$89,$B$20:$B$89,$B195)</f>
        <v>627212000</v>
      </c>
      <c r="H195" s="130">
        <f>SUMIFS(H$20:H$89,$B$20:$B$89,$B195)</f>
        <v>0</v>
      </c>
      <c r="I195" s="130">
        <f>SUMIFS(I$20:I$89,$B$20:$B$89,$B195)</f>
        <v>-68274919.680000007</v>
      </c>
      <c r="J195" s="130">
        <f>SUMIFS(J$20:J$89,$B$20:$B$89,$B195)</f>
        <v>68274919.680000007</v>
      </c>
      <c r="K195" s="130">
        <f t="shared" si="36"/>
        <v>627212000</v>
      </c>
      <c r="L195" s="130">
        <f>SUMIFS(L$20:L$89,$B$20:$B$89,$B195)</f>
        <v>104150148.24000001</v>
      </c>
      <c r="M195" s="130">
        <f>SUMIFS(M$20:M$89,$B$20:$B$89,$B195)</f>
        <v>138998833.37</v>
      </c>
      <c r="N195" s="130">
        <f>SUMIFS(N$20:N$89,$B$20:$B$89,$B195)</f>
        <v>171836367.64000005</v>
      </c>
      <c r="O195" s="130">
        <f>SUMIFS(O$20:O$89,$B$20:$B$89,$B195)</f>
        <v>0</v>
      </c>
      <c r="P195" s="130">
        <f t="shared" si="37"/>
        <v>414985349.25000006</v>
      </c>
      <c r="Q195" s="130">
        <f>SUMIFS(Q$20:Q$89,$B$20:$B$89,$B195)</f>
        <v>74606941.959999993</v>
      </c>
      <c r="R195" s="130">
        <f>SUMIFS(R$20:R$89,$B$20:$B$89,$B195)</f>
        <v>132415099.75</v>
      </c>
      <c r="S195" s="130">
        <f>SUMIFS(S$20:S$89,$B$20:$B$89,$B195)</f>
        <v>144205316.21000001</v>
      </c>
      <c r="T195" s="130">
        <f>SUMIFS(T$20:T$89,$B$20:$B$89,$B195)</f>
        <v>0</v>
      </c>
      <c r="U195" s="130">
        <f t="shared" si="38"/>
        <v>351227357.91999996</v>
      </c>
      <c r="V195" s="130">
        <f t="shared" si="39"/>
        <v>0</v>
      </c>
      <c r="W195" s="130">
        <f t="shared" si="40"/>
        <v>212226650.74999994</v>
      </c>
      <c r="X195" s="130">
        <f>SUMIFS(X$20:X$89,$B$20:$B$89,$B195)</f>
        <v>507800.29999999993</v>
      </c>
      <c r="Y195" s="130">
        <f t="shared" si="41"/>
        <v>63250191.030000106</v>
      </c>
    </row>
    <row r="196" spans="1:25" s="108" customFormat="1" ht="35.1" customHeight="1" x14ac:dyDescent="0.25">
      <c r="A196" s="159"/>
      <c r="B196" s="126" t="s">
        <v>41</v>
      </c>
      <c r="C196" s="116"/>
      <c r="D196" s="130"/>
      <c r="E196" s="130"/>
      <c r="F196" s="130">
        <f t="shared" si="42"/>
        <v>0</v>
      </c>
      <c r="G196" s="130"/>
      <c r="H196" s="130"/>
      <c r="I196" s="130"/>
      <c r="J196" s="130"/>
      <c r="K196" s="130">
        <f t="shared" si="36"/>
        <v>0</v>
      </c>
      <c r="L196" s="130"/>
      <c r="M196" s="130"/>
      <c r="N196" s="130"/>
      <c r="O196" s="130"/>
      <c r="P196" s="130">
        <f t="shared" si="37"/>
        <v>0</v>
      </c>
      <c r="Q196" s="130"/>
      <c r="R196" s="130"/>
      <c r="S196" s="130"/>
      <c r="T196" s="130"/>
      <c r="U196" s="130">
        <f t="shared" si="38"/>
        <v>0</v>
      </c>
      <c r="V196" s="130">
        <f t="shared" si="39"/>
        <v>0</v>
      </c>
      <c r="W196" s="130">
        <f t="shared" si="40"/>
        <v>0</v>
      </c>
      <c r="X196" s="130"/>
      <c r="Y196" s="130">
        <f t="shared" si="41"/>
        <v>0</v>
      </c>
    </row>
    <row r="197" spans="1:25" s="108" customFormat="1" ht="35.1" customHeight="1" x14ac:dyDescent="0.25">
      <c r="A197" s="159"/>
      <c r="B197" s="126" t="s">
        <v>42</v>
      </c>
      <c r="C197" s="116"/>
      <c r="D197" s="130">
        <f>SUMIFS(D$24:D$89,$B$24:$B$89,$B197)</f>
        <v>66184000</v>
      </c>
      <c r="E197" s="130">
        <f t="shared" ref="E197:X197" si="43">SUMIFS(E$24:E$89,$B$24:$B$89,$B197)</f>
        <v>0</v>
      </c>
      <c r="F197" s="130">
        <f t="shared" si="42"/>
        <v>66184000</v>
      </c>
      <c r="G197" s="130">
        <f t="shared" si="43"/>
        <v>66184000</v>
      </c>
      <c r="H197" s="130">
        <f t="shared" si="43"/>
        <v>0</v>
      </c>
      <c r="I197" s="130">
        <f t="shared" si="43"/>
        <v>0</v>
      </c>
      <c r="J197" s="130">
        <f t="shared" si="43"/>
        <v>0</v>
      </c>
      <c r="K197" s="130">
        <f t="shared" si="36"/>
        <v>66184000</v>
      </c>
      <c r="L197" s="130">
        <f t="shared" si="43"/>
        <v>0</v>
      </c>
      <c r="M197" s="130">
        <f t="shared" si="43"/>
        <v>24469944.52</v>
      </c>
      <c r="N197" s="130">
        <f t="shared" si="43"/>
        <v>29605776</v>
      </c>
      <c r="O197" s="130">
        <f t="shared" si="43"/>
        <v>0</v>
      </c>
      <c r="P197" s="130">
        <f t="shared" si="37"/>
        <v>54075720.519999996</v>
      </c>
      <c r="Q197" s="130">
        <f t="shared" si="43"/>
        <v>0</v>
      </c>
      <c r="R197" s="130">
        <f t="shared" si="43"/>
        <v>3490278.35</v>
      </c>
      <c r="S197" s="130">
        <f t="shared" si="43"/>
        <v>11880536.799999999</v>
      </c>
      <c r="T197" s="130">
        <f t="shared" si="43"/>
        <v>0</v>
      </c>
      <c r="U197" s="130">
        <f t="shared" si="38"/>
        <v>15370815.149999999</v>
      </c>
      <c r="V197" s="130">
        <f t="shared" si="39"/>
        <v>0</v>
      </c>
      <c r="W197" s="130">
        <f t="shared" si="40"/>
        <v>12108279.480000004</v>
      </c>
      <c r="X197" s="130">
        <f t="shared" si="43"/>
        <v>0</v>
      </c>
      <c r="Y197" s="130">
        <f t="shared" si="41"/>
        <v>38704905.369999997</v>
      </c>
    </row>
    <row r="198" spans="1:25" x14ac:dyDescent="0.2">
      <c r="B198" s="49"/>
      <c r="C198" s="93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49"/>
      <c r="U198" s="50"/>
      <c r="V198" s="50"/>
      <c r="W198" s="50"/>
      <c r="X198" s="50"/>
      <c r="Y198" s="50"/>
    </row>
    <row r="199" spans="1:25" x14ac:dyDescent="0.2">
      <c r="B199" s="49"/>
      <c r="C199" s="93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49"/>
      <c r="U199" s="50"/>
      <c r="V199" s="50"/>
      <c r="W199" s="50"/>
      <c r="X199" s="50"/>
      <c r="Y199" s="50"/>
    </row>
    <row r="200" spans="1:25" s="38" customFormat="1" ht="15.75" x14ac:dyDescent="0.25">
      <c r="A200" s="28"/>
      <c r="B200" s="30" t="s">
        <v>43</v>
      </c>
      <c r="C200" s="31"/>
      <c r="D200" s="30"/>
      <c r="E200" s="33"/>
      <c r="F200" s="30" t="s">
        <v>43</v>
      </c>
      <c r="G200" s="30"/>
      <c r="H200" s="30"/>
      <c r="I200" s="30"/>
      <c r="J200" s="36"/>
      <c r="K200" s="30"/>
      <c r="L200" s="30"/>
      <c r="N200" s="12" t="s">
        <v>44</v>
      </c>
      <c r="P200" s="10"/>
      <c r="Q200" s="10"/>
      <c r="R200" s="10"/>
      <c r="S200" s="10"/>
      <c r="T200" s="10"/>
      <c r="U200" s="10"/>
      <c r="V200" s="10"/>
      <c r="W200" s="10" t="s">
        <v>196</v>
      </c>
      <c r="X200" s="30"/>
      <c r="Y200" s="37"/>
    </row>
    <row r="201" spans="1:25" s="38" customFormat="1" ht="15" x14ac:dyDescent="0.2">
      <c r="A201" s="28"/>
      <c r="B201" s="30"/>
      <c r="C201" s="31"/>
      <c r="D201" s="30"/>
      <c r="E201" s="30"/>
      <c r="F201" s="30"/>
      <c r="G201" s="62"/>
      <c r="H201" s="30"/>
      <c r="I201" s="30"/>
      <c r="J201" s="30"/>
      <c r="K201" s="30"/>
      <c r="L201" s="30"/>
      <c r="N201" s="10"/>
      <c r="P201" s="10"/>
      <c r="Q201" s="10"/>
      <c r="R201" s="10"/>
      <c r="S201" s="10"/>
      <c r="T201" s="10"/>
      <c r="U201" s="10"/>
      <c r="V201" s="10"/>
      <c r="W201" s="10"/>
      <c r="X201" s="30"/>
      <c r="Y201" s="63"/>
    </row>
    <row r="202" spans="1:25" s="38" customFormat="1" ht="15" x14ac:dyDescent="0.2">
      <c r="A202" s="28"/>
      <c r="B202" s="30"/>
      <c r="C202" s="31"/>
      <c r="D202" s="74"/>
      <c r="E202" s="74"/>
      <c r="F202" s="74"/>
      <c r="G202" s="74"/>
      <c r="H202" s="74"/>
      <c r="I202" s="74"/>
      <c r="J202" s="74"/>
      <c r="K202" s="74"/>
      <c r="L202" s="74"/>
      <c r="N202" s="74"/>
      <c r="P202" s="74"/>
      <c r="Q202" s="74"/>
      <c r="R202" s="74"/>
      <c r="S202" s="74"/>
      <c r="T202" s="74"/>
      <c r="U202" s="74"/>
      <c r="V202" s="74"/>
      <c r="W202" s="74"/>
      <c r="X202" s="74"/>
      <c r="Y202" s="75"/>
    </row>
    <row r="203" spans="1:25" s="38" customFormat="1" ht="15" x14ac:dyDescent="0.2">
      <c r="A203" s="28"/>
      <c r="B203" s="30"/>
      <c r="C203" s="31"/>
      <c r="D203" s="62"/>
      <c r="E203" s="62"/>
      <c r="F203" s="62"/>
      <c r="G203" s="62"/>
      <c r="H203" s="62"/>
      <c r="I203" s="62"/>
      <c r="J203" s="62"/>
      <c r="K203" s="62"/>
      <c r="L203" s="62"/>
      <c r="N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</row>
    <row r="204" spans="1:25" s="38" customFormat="1" ht="15.75" x14ac:dyDescent="0.25">
      <c r="A204" s="28"/>
      <c r="B204" s="33" t="s">
        <v>45</v>
      </c>
      <c r="C204" s="31"/>
      <c r="D204" s="30"/>
      <c r="E204" s="30"/>
      <c r="F204" s="33" t="s">
        <v>46</v>
      </c>
      <c r="G204" s="30"/>
      <c r="H204" s="30"/>
      <c r="I204" s="30"/>
      <c r="J204" s="33"/>
      <c r="K204" s="30"/>
      <c r="L204" s="30"/>
      <c r="N204" s="11" t="s">
        <v>195</v>
      </c>
      <c r="P204" s="10"/>
      <c r="Q204" s="10"/>
      <c r="R204" s="10"/>
      <c r="S204" s="10"/>
      <c r="T204" s="10"/>
      <c r="U204" s="10"/>
      <c r="V204" s="10"/>
      <c r="W204" s="11" t="s">
        <v>197</v>
      </c>
      <c r="X204" s="30"/>
      <c r="Y204" s="30"/>
    </row>
    <row r="205" spans="1:25" s="38" customFormat="1" ht="15" x14ac:dyDescent="0.2">
      <c r="A205" s="28"/>
      <c r="B205" s="30" t="s">
        <v>47</v>
      </c>
      <c r="C205" s="31"/>
      <c r="D205" s="30"/>
      <c r="E205" s="30"/>
      <c r="F205" s="30" t="s">
        <v>48</v>
      </c>
      <c r="G205" s="30"/>
      <c r="H205" s="30"/>
      <c r="I205" s="30"/>
      <c r="J205" s="30"/>
      <c r="K205" s="30"/>
      <c r="L205" s="30"/>
      <c r="N205" s="10" t="s">
        <v>220</v>
      </c>
      <c r="P205" s="10"/>
      <c r="Q205" s="10"/>
      <c r="R205" s="10"/>
      <c r="S205" s="10"/>
      <c r="T205" s="10"/>
      <c r="U205" s="10"/>
      <c r="V205" s="10"/>
      <c r="W205" s="10" t="s">
        <v>198</v>
      </c>
      <c r="X205" s="30"/>
      <c r="Y205" s="30"/>
    </row>
    <row r="206" spans="1:25" ht="15" x14ac:dyDescent="0.2">
      <c r="N206" s="10" t="s">
        <v>219</v>
      </c>
    </row>
    <row r="207" spans="1:25" s="42" customFormat="1" ht="14.25" x14ac:dyDescent="0.2">
      <c r="A207" s="28"/>
      <c r="B207" s="39"/>
      <c r="C207" s="40"/>
    </row>
    <row r="210" spans="4:25" x14ac:dyDescent="0.2"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9" spans="4:25" x14ac:dyDescent="0.2">
      <c r="E219" s="51"/>
    </row>
  </sheetData>
  <mergeCells count="57">
    <mergeCell ref="X18:X19"/>
    <mergeCell ref="Y18:Y19"/>
    <mergeCell ref="R18:R19"/>
    <mergeCell ref="S18:S19"/>
    <mergeCell ref="U18:U19"/>
    <mergeCell ref="V18:V19"/>
    <mergeCell ref="W18:W19"/>
    <mergeCell ref="L18:L19"/>
    <mergeCell ref="M18:M19"/>
    <mergeCell ref="N18:N19"/>
    <mergeCell ref="P18:P19"/>
    <mergeCell ref="Q18:Q19"/>
    <mergeCell ref="G18:G19"/>
    <mergeCell ref="H18:H19"/>
    <mergeCell ref="I18:I19"/>
    <mergeCell ref="J18:J19"/>
    <mergeCell ref="K18:K19"/>
    <mergeCell ref="B18:B19"/>
    <mergeCell ref="C18:C19"/>
    <mergeCell ref="D18:D19"/>
    <mergeCell ref="E18:E19"/>
    <mergeCell ref="F18:F19"/>
    <mergeCell ref="V13:V16"/>
    <mergeCell ref="W13:W16"/>
    <mergeCell ref="X13:Y14"/>
    <mergeCell ref="X15:X16"/>
    <mergeCell ref="Y15:Y16"/>
    <mergeCell ref="G13:G16"/>
    <mergeCell ref="H13:H16"/>
    <mergeCell ref="U13:U16"/>
    <mergeCell ref="J13:J16"/>
    <mergeCell ref="K13:K16"/>
    <mergeCell ref="L13:L16"/>
    <mergeCell ref="M13:M16"/>
    <mergeCell ref="N13:N16"/>
    <mergeCell ref="O13:O16"/>
    <mergeCell ref="P13:P16"/>
    <mergeCell ref="Q13:Q16"/>
    <mergeCell ref="R13:R16"/>
    <mergeCell ref="S13:S16"/>
    <mergeCell ref="T13:T16"/>
    <mergeCell ref="B1:Y1"/>
    <mergeCell ref="A2:X2"/>
    <mergeCell ref="A3:X3"/>
    <mergeCell ref="O18:O19"/>
    <mergeCell ref="T18:T19"/>
    <mergeCell ref="I13:I16"/>
    <mergeCell ref="B12:B16"/>
    <mergeCell ref="C12:C16"/>
    <mergeCell ref="D12:F12"/>
    <mergeCell ref="G12:K12"/>
    <mergeCell ref="L12:P12"/>
    <mergeCell ref="Q12:U12"/>
    <mergeCell ref="V12:Y12"/>
    <mergeCell ref="D13:D16"/>
    <mergeCell ref="E13:E16"/>
    <mergeCell ref="F13:F16"/>
  </mergeCells>
  <printOptions horizontalCentered="1"/>
  <pageMargins left="0.1" right="0.1" top="0.25" bottom="0.5" header="0.3" footer="0.3"/>
  <pageSetup paperSize="10000" scale="41" fitToHeight="0" orientation="landscape" horizontalDpi="0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Y104"/>
  <sheetViews>
    <sheetView workbookViewId="0">
      <pane xSplit="1" ySplit="18" topLeftCell="D37" activePane="bottomRight" state="frozen"/>
      <selection pane="topRight" activeCell="B1" sqref="B1"/>
      <selection pane="bottomLeft" activeCell="A19" sqref="A19"/>
      <selection pane="bottomRight" activeCell="O40" sqref="O40"/>
    </sheetView>
  </sheetViews>
  <sheetFormatPr defaultColWidth="9.140625" defaultRowHeight="12.75" x14ac:dyDescent="0.2"/>
  <cols>
    <col min="1" max="1" width="38.85546875" style="17" customWidth="1"/>
    <col min="2" max="2" width="19.5703125" style="17" customWidth="1"/>
    <col min="3" max="3" width="16.42578125" style="17" customWidth="1"/>
    <col min="4" max="4" width="15.140625" style="17" customWidth="1"/>
    <col min="5" max="5" width="16.7109375" style="17" customWidth="1"/>
    <col min="6" max="6" width="16.140625" style="17" customWidth="1"/>
    <col min="7" max="7" width="13.7109375" style="17" customWidth="1"/>
    <col min="8" max="8" width="15.42578125" style="17" customWidth="1"/>
    <col min="9" max="9" width="16" style="17" customWidth="1"/>
    <col min="10" max="10" width="16.85546875" style="17" customWidth="1"/>
    <col min="11" max="11" width="15.28515625" style="17" customWidth="1"/>
    <col min="12" max="12" width="16" style="17" customWidth="1"/>
    <col min="13" max="13" width="15.5703125" style="17" customWidth="1"/>
    <col min="14" max="14" width="7.28515625" style="17" customWidth="1"/>
    <col min="15" max="15" width="15" style="17" customWidth="1"/>
    <col min="16" max="16" width="14.7109375" style="17" customWidth="1"/>
    <col min="17" max="17" width="15.42578125" style="17" customWidth="1"/>
    <col min="18" max="18" width="16" style="17" customWidth="1"/>
    <col min="19" max="19" width="7.42578125" style="17" customWidth="1"/>
    <col min="20" max="20" width="15.85546875" style="17" customWidth="1"/>
    <col min="21" max="21" width="13.5703125" style="17" customWidth="1"/>
    <col min="22" max="22" width="15" style="17" customWidth="1"/>
    <col min="23" max="23" width="12.85546875" style="17" customWidth="1"/>
    <col min="24" max="24" width="15.28515625" style="17" customWidth="1"/>
    <col min="25" max="16384" width="9.140625" style="17"/>
  </cols>
  <sheetData>
    <row r="1" spans="1:25" s="18" customFormat="1" ht="20.100000000000001" customHeight="1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92"/>
    </row>
    <row r="2" spans="1:25" s="18" customFormat="1" ht="20.100000000000001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92"/>
    </row>
    <row r="3" spans="1:25" s="18" customFormat="1" ht="20.100000000000001" customHeight="1" x14ac:dyDescent="0.2">
      <c r="A3" s="178" t="s">
        <v>199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92"/>
    </row>
    <row r="4" spans="1:25" s="18" customFormat="1" ht="20.100000000000001" customHeight="1" x14ac:dyDescent="0.2">
      <c r="B4" s="78"/>
      <c r="C4" s="79"/>
      <c r="D4" s="80"/>
      <c r="E4" s="80"/>
      <c r="F4" s="80"/>
      <c r="G4" s="80"/>
      <c r="H4" s="80"/>
      <c r="I4" s="80"/>
      <c r="J4" s="80"/>
      <c r="K4" s="80"/>
      <c r="L4" s="84"/>
      <c r="M4" s="84"/>
      <c r="N4" s="80"/>
      <c r="O4" s="80"/>
      <c r="P4" s="90"/>
      <c r="Q4" s="80"/>
      <c r="R4" s="80"/>
      <c r="S4" s="84"/>
      <c r="T4" s="80"/>
      <c r="U4" s="91"/>
      <c r="V4" s="80"/>
      <c r="W4" s="80"/>
      <c r="X4" s="80"/>
      <c r="Y4" s="78"/>
    </row>
    <row r="5" spans="1:25" s="18" customFormat="1" ht="20.100000000000001" customHeight="1" x14ac:dyDescent="0.2">
      <c r="A5" s="81" t="s">
        <v>206</v>
      </c>
      <c r="B5" s="82" t="s">
        <v>169</v>
      </c>
      <c r="D5" s="80"/>
      <c r="E5" s="80"/>
      <c r="F5" s="80"/>
      <c r="G5" s="80"/>
      <c r="H5" s="80"/>
      <c r="I5" s="80"/>
      <c r="J5" s="80"/>
      <c r="K5" s="80"/>
      <c r="L5" s="84"/>
      <c r="M5" s="84"/>
      <c r="N5" s="80"/>
      <c r="O5" s="80"/>
      <c r="P5" s="90"/>
      <c r="Q5" s="80"/>
      <c r="R5" s="80"/>
      <c r="S5" s="84"/>
      <c r="T5" s="80"/>
      <c r="U5" s="83" t="s">
        <v>207</v>
      </c>
      <c r="V5" s="78" t="s">
        <v>208</v>
      </c>
      <c r="X5" s="80"/>
      <c r="Y5" s="78"/>
    </row>
    <row r="6" spans="1:25" s="18" customFormat="1" ht="20.100000000000001" customHeight="1" x14ac:dyDescent="0.2">
      <c r="A6" s="78" t="s">
        <v>209</v>
      </c>
      <c r="B6" s="82" t="s">
        <v>55</v>
      </c>
      <c r="D6" s="80"/>
      <c r="E6" s="80"/>
      <c r="F6" s="80"/>
      <c r="G6" s="80"/>
      <c r="H6" s="80"/>
      <c r="I6" s="80"/>
      <c r="J6" s="80"/>
      <c r="K6" s="80"/>
      <c r="L6" s="84"/>
      <c r="M6" s="84"/>
      <c r="N6" s="80"/>
      <c r="O6" s="80"/>
      <c r="P6" s="90"/>
      <c r="Q6" s="84"/>
      <c r="R6" s="84"/>
      <c r="S6" s="84"/>
      <c r="T6" s="80"/>
      <c r="U6" s="83"/>
      <c r="V6" s="78" t="s">
        <v>210</v>
      </c>
      <c r="X6" s="80"/>
      <c r="Y6" s="78"/>
    </row>
    <row r="7" spans="1:25" s="18" customFormat="1" ht="20.100000000000001" customHeight="1" x14ac:dyDescent="0.2">
      <c r="A7" s="78" t="s">
        <v>211</v>
      </c>
      <c r="B7" s="82" t="s">
        <v>212</v>
      </c>
      <c r="D7" s="80"/>
      <c r="E7" s="84"/>
      <c r="F7" s="80"/>
      <c r="G7" s="80"/>
      <c r="H7" s="80"/>
      <c r="I7" s="84"/>
      <c r="J7" s="80"/>
      <c r="K7" s="80"/>
      <c r="L7" s="84"/>
      <c r="M7" s="84"/>
      <c r="N7" s="80"/>
      <c r="O7" s="80"/>
      <c r="P7" s="90"/>
      <c r="Q7" s="80"/>
      <c r="R7" s="80"/>
      <c r="S7" s="84"/>
      <c r="T7" s="80"/>
      <c r="U7" s="83"/>
      <c r="V7" s="78" t="s">
        <v>213</v>
      </c>
      <c r="X7" s="80"/>
      <c r="Y7" s="78"/>
    </row>
    <row r="8" spans="1:25" s="18" customFormat="1" ht="20.100000000000001" customHeight="1" x14ac:dyDescent="0.2">
      <c r="A8" s="78" t="s">
        <v>214</v>
      </c>
      <c r="B8" s="82" t="s">
        <v>215</v>
      </c>
      <c r="D8" s="80"/>
      <c r="E8" s="80"/>
      <c r="F8" s="84"/>
      <c r="G8" s="80"/>
      <c r="H8" s="80"/>
      <c r="I8" s="80"/>
      <c r="J8" s="80"/>
      <c r="K8" s="80"/>
      <c r="L8" s="84"/>
      <c r="M8" s="84"/>
      <c r="N8" s="80"/>
      <c r="O8" s="80"/>
      <c r="P8" s="90"/>
      <c r="Q8" s="80"/>
      <c r="R8" s="80"/>
      <c r="S8" s="84"/>
      <c r="T8" s="80"/>
      <c r="U8" s="91"/>
      <c r="V8" s="80"/>
      <c r="W8" s="80"/>
      <c r="X8" s="80"/>
      <c r="Y8" s="78"/>
    </row>
    <row r="9" spans="1:25" s="18" customFormat="1" ht="20.100000000000001" customHeight="1" x14ac:dyDescent="0.2">
      <c r="A9" s="81" t="s">
        <v>222</v>
      </c>
      <c r="B9" s="82" t="s">
        <v>216</v>
      </c>
      <c r="D9" s="80"/>
      <c r="E9" s="80"/>
      <c r="F9" s="84"/>
      <c r="G9" s="80"/>
      <c r="H9" s="80"/>
      <c r="I9" s="80"/>
      <c r="J9" s="80"/>
      <c r="K9" s="80"/>
      <c r="L9" s="84"/>
      <c r="M9" s="84"/>
      <c r="N9" s="80"/>
      <c r="O9" s="80"/>
      <c r="P9" s="90"/>
      <c r="Q9" s="80"/>
      <c r="R9" s="80"/>
      <c r="S9" s="84"/>
      <c r="T9" s="80"/>
      <c r="U9" s="91"/>
      <c r="V9" s="80"/>
      <c r="W9" s="80"/>
      <c r="X9" s="80"/>
      <c r="Y9" s="78"/>
    </row>
    <row r="10" spans="1:25" s="18" customFormat="1" ht="20.100000000000001" customHeight="1" x14ac:dyDescent="0.2">
      <c r="A10" s="81"/>
      <c r="B10" s="85" t="s">
        <v>217</v>
      </c>
      <c r="D10" s="80"/>
      <c r="E10" s="80"/>
      <c r="F10" s="80"/>
      <c r="G10" s="80"/>
      <c r="H10" s="80"/>
      <c r="I10" s="80"/>
      <c r="J10" s="80"/>
      <c r="K10" s="80"/>
      <c r="L10" s="84"/>
      <c r="M10" s="84"/>
      <c r="N10" s="80"/>
      <c r="O10" s="80"/>
      <c r="P10" s="90"/>
      <c r="Q10" s="80"/>
      <c r="R10" s="80"/>
      <c r="S10" s="84"/>
      <c r="T10" s="80"/>
      <c r="U10" s="91"/>
      <c r="V10" s="80"/>
      <c r="W10" s="80"/>
      <c r="X10" s="80"/>
      <c r="Y10" s="78"/>
    </row>
    <row r="11" spans="1:25" s="1" customFormat="1" x14ac:dyDescent="0.2">
      <c r="A11" s="2"/>
    </row>
    <row r="12" spans="1:25" s="1" customFormat="1" ht="12.75" customHeight="1" x14ac:dyDescent="0.2">
      <c r="A12" s="213" t="s">
        <v>2</v>
      </c>
      <c r="B12" s="213" t="s">
        <v>3</v>
      </c>
      <c r="C12" s="216" t="s">
        <v>4</v>
      </c>
      <c r="D12" s="217"/>
      <c r="E12" s="218"/>
      <c r="F12" s="216" t="s">
        <v>5</v>
      </c>
      <c r="G12" s="217"/>
      <c r="H12" s="217"/>
      <c r="I12" s="217"/>
      <c r="J12" s="218"/>
      <c r="K12" s="216" t="s">
        <v>6</v>
      </c>
      <c r="L12" s="217"/>
      <c r="M12" s="217"/>
      <c r="N12" s="217"/>
      <c r="O12" s="218"/>
      <c r="P12" s="219" t="s">
        <v>7</v>
      </c>
      <c r="Q12" s="220"/>
      <c r="R12" s="220"/>
      <c r="S12" s="220"/>
      <c r="T12" s="221"/>
      <c r="U12" s="219" t="s">
        <v>8</v>
      </c>
      <c r="V12" s="220"/>
      <c r="W12" s="220"/>
      <c r="X12" s="221"/>
    </row>
    <row r="13" spans="1:25" s="1" customFormat="1" ht="12.75" customHeight="1" x14ac:dyDescent="0.2">
      <c r="A13" s="214"/>
      <c r="B13" s="214"/>
      <c r="C13" s="175" t="s">
        <v>9</v>
      </c>
      <c r="D13" s="175" t="s">
        <v>218</v>
      </c>
      <c r="E13" s="175" t="s">
        <v>10</v>
      </c>
      <c r="F13" s="175" t="s">
        <v>11</v>
      </c>
      <c r="G13" s="175" t="s">
        <v>218</v>
      </c>
      <c r="H13" s="175" t="s">
        <v>12</v>
      </c>
      <c r="I13" s="175" t="s">
        <v>13</v>
      </c>
      <c r="J13" s="175" t="s">
        <v>14</v>
      </c>
      <c r="K13" s="175" t="s">
        <v>15</v>
      </c>
      <c r="L13" s="175" t="s">
        <v>16</v>
      </c>
      <c r="M13" s="175" t="s">
        <v>17</v>
      </c>
      <c r="N13" s="175" t="s">
        <v>18</v>
      </c>
      <c r="O13" s="175" t="s">
        <v>19</v>
      </c>
      <c r="P13" s="175" t="s">
        <v>15</v>
      </c>
      <c r="Q13" s="175" t="s">
        <v>16</v>
      </c>
      <c r="R13" s="175" t="s">
        <v>17</v>
      </c>
      <c r="S13" s="175" t="s">
        <v>18</v>
      </c>
      <c r="T13" s="175" t="s">
        <v>19</v>
      </c>
      <c r="U13" s="175" t="s">
        <v>20</v>
      </c>
      <c r="V13" s="175" t="s">
        <v>21</v>
      </c>
      <c r="W13" s="185" t="s">
        <v>226</v>
      </c>
      <c r="X13" s="186"/>
    </row>
    <row r="14" spans="1:25" s="1" customFormat="1" ht="12.75" customHeight="1" x14ac:dyDescent="0.2">
      <c r="A14" s="214"/>
      <c r="B14" s="214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87"/>
      <c r="X14" s="188"/>
    </row>
    <row r="15" spans="1:25" s="1" customFormat="1" ht="12.75" customHeight="1" x14ac:dyDescent="0.2">
      <c r="A15" s="214"/>
      <c r="B15" s="214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89" t="s">
        <v>22</v>
      </c>
      <c r="X15" s="189" t="s">
        <v>23</v>
      </c>
    </row>
    <row r="16" spans="1:25" s="1" customFormat="1" ht="27.75" customHeight="1" x14ac:dyDescent="0.2">
      <c r="A16" s="215"/>
      <c r="B16" s="215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90"/>
      <c r="X16" s="190"/>
    </row>
    <row r="17" spans="1:24" s="5" customFormat="1" hidden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3"/>
      <c r="N17" s="3"/>
      <c r="O17" s="3"/>
      <c r="P17" s="3"/>
      <c r="Q17" s="3"/>
      <c r="R17" s="3"/>
      <c r="S17" s="3"/>
      <c r="T17" s="3"/>
      <c r="U17" s="3"/>
      <c r="V17" s="4"/>
      <c r="W17" s="4"/>
      <c r="X17" s="3"/>
    </row>
    <row r="18" spans="1:24" s="6" customFormat="1" ht="12.75" hidden="1" customHeight="1" x14ac:dyDescent="0.2">
      <c r="A18" s="222">
        <v>1</v>
      </c>
      <c r="B18" s="222">
        <v>2</v>
      </c>
      <c r="C18" s="222">
        <v>3</v>
      </c>
      <c r="D18" s="222">
        <v>4</v>
      </c>
      <c r="E18" s="222" t="s">
        <v>24</v>
      </c>
      <c r="F18" s="222">
        <v>6</v>
      </c>
      <c r="G18" s="222">
        <v>7</v>
      </c>
      <c r="H18" s="222">
        <v>8</v>
      </c>
      <c r="I18" s="222">
        <v>9</v>
      </c>
      <c r="J18" s="222" t="s">
        <v>25</v>
      </c>
      <c r="K18" s="222">
        <v>11</v>
      </c>
      <c r="L18" s="222">
        <v>12</v>
      </c>
      <c r="M18" s="222">
        <v>13</v>
      </c>
      <c r="N18" s="222">
        <v>14</v>
      </c>
      <c r="O18" s="222" t="s">
        <v>26</v>
      </c>
      <c r="P18" s="222">
        <v>16</v>
      </c>
      <c r="Q18" s="222">
        <v>17</v>
      </c>
      <c r="R18" s="222">
        <v>18</v>
      </c>
      <c r="S18" s="222">
        <v>19</v>
      </c>
      <c r="T18" s="222" t="s">
        <v>27</v>
      </c>
      <c r="U18" s="222" t="s">
        <v>28</v>
      </c>
      <c r="V18" s="222" t="s">
        <v>29</v>
      </c>
      <c r="W18" s="222">
        <v>23</v>
      </c>
      <c r="X18" s="222">
        <v>24</v>
      </c>
    </row>
    <row r="19" spans="1:24" s="70" customFormat="1" ht="20.100000000000001" customHeight="1" x14ac:dyDescent="0.2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</row>
    <row r="20" spans="1:24" s="141" customFormat="1" ht="39.950000000000003" customHeight="1" x14ac:dyDescent="0.25">
      <c r="A20" s="138" t="s">
        <v>30</v>
      </c>
      <c r="B20" s="139"/>
      <c r="C20" s="140">
        <f>C21</f>
        <v>1300266000</v>
      </c>
      <c r="D20" s="140">
        <f t="shared" ref="D20:W20" si="0">D21</f>
        <v>1.2369127944111824E-10</v>
      </c>
      <c r="E20" s="140">
        <f t="shared" si="0"/>
        <v>1300266000</v>
      </c>
      <c r="F20" s="140">
        <f t="shared" si="0"/>
        <v>1294996000</v>
      </c>
      <c r="G20" s="140">
        <f t="shared" si="0"/>
        <v>0</v>
      </c>
      <c r="H20" s="140">
        <f t="shared" si="0"/>
        <v>-71817010.140000001</v>
      </c>
      <c r="I20" s="140">
        <f t="shared" si="0"/>
        <v>71817010.140000001</v>
      </c>
      <c r="J20" s="140">
        <f t="shared" si="0"/>
        <v>1294996000</v>
      </c>
      <c r="K20" s="140">
        <f t="shared" si="0"/>
        <v>227108924.91</v>
      </c>
      <c r="L20" s="140">
        <f>L21</f>
        <v>355288079.45999998</v>
      </c>
      <c r="M20" s="140">
        <f t="shared" si="0"/>
        <v>336345589.22000003</v>
      </c>
      <c r="N20" s="140">
        <f t="shared" si="0"/>
        <v>0</v>
      </c>
      <c r="O20" s="140">
        <f t="shared" si="0"/>
        <v>918742593.59000003</v>
      </c>
      <c r="P20" s="140">
        <f t="shared" si="0"/>
        <v>194197697.52999997</v>
      </c>
      <c r="Q20" s="140">
        <f t="shared" si="0"/>
        <v>314138795.52999997</v>
      </c>
      <c r="R20" s="140">
        <f t="shared" si="0"/>
        <v>290837414.64999998</v>
      </c>
      <c r="S20" s="140">
        <f t="shared" si="0"/>
        <v>0</v>
      </c>
      <c r="T20" s="140">
        <f t="shared" si="0"/>
        <v>799173907.71000004</v>
      </c>
      <c r="U20" s="140">
        <f t="shared" si="0"/>
        <v>5270000</v>
      </c>
      <c r="V20" s="140">
        <f>J20-O20</f>
        <v>376253406.40999997</v>
      </c>
      <c r="W20" s="140">
        <f t="shared" si="0"/>
        <v>1298846.42</v>
      </c>
      <c r="X20" s="140">
        <f>O20-T20-W20</f>
        <v>118269839.45999999</v>
      </c>
    </row>
    <row r="21" spans="1:24" s="141" customFormat="1" ht="39.950000000000003" customHeight="1" x14ac:dyDescent="0.25">
      <c r="A21" s="142" t="s">
        <v>51</v>
      </c>
      <c r="B21" s="143" t="s">
        <v>52</v>
      </c>
      <c r="C21" s="140">
        <f t="shared" ref="C21:U21" si="1">C22+C32+C43</f>
        <v>1300266000</v>
      </c>
      <c r="D21" s="140">
        <f t="shared" si="1"/>
        <v>1.2369127944111824E-10</v>
      </c>
      <c r="E21" s="140">
        <f t="shared" si="1"/>
        <v>1300266000</v>
      </c>
      <c r="F21" s="140">
        <f t="shared" si="1"/>
        <v>1294996000</v>
      </c>
      <c r="G21" s="140">
        <f t="shared" si="1"/>
        <v>0</v>
      </c>
      <c r="H21" s="140">
        <f t="shared" si="1"/>
        <v>-71817010.140000001</v>
      </c>
      <c r="I21" s="140">
        <f t="shared" si="1"/>
        <v>71817010.140000001</v>
      </c>
      <c r="J21" s="140">
        <f t="shared" si="1"/>
        <v>1294996000</v>
      </c>
      <c r="K21" s="140">
        <f t="shared" si="1"/>
        <v>227108924.91</v>
      </c>
      <c r="L21" s="140">
        <f t="shared" si="1"/>
        <v>355288079.45999998</v>
      </c>
      <c r="M21" s="140">
        <f t="shared" si="1"/>
        <v>336345589.22000003</v>
      </c>
      <c r="N21" s="140">
        <f t="shared" si="1"/>
        <v>0</v>
      </c>
      <c r="O21" s="140">
        <f t="shared" si="1"/>
        <v>918742593.59000003</v>
      </c>
      <c r="P21" s="140">
        <f t="shared" si="1"/>
        <v>194197697.52999997</v>
      </c>
      <c r="Q21" s="140">
        <f t="shared" si="1"/>
        <v>314138795.52999997</v>
      </c>
      <c r="R21" s="140">
        <f t="shared" si="1"/>
        <v>290837414.64999998</v>
      </c>
      <c r="S21" s="140">
        <f t="shared" si="1"/>
        <v>0</v>
      </c>
      <c r="T21" s="140">
        <f t="shared" si="1"/>
        <v>799173907.71000004</v>
      </c>
      <c r="U21" s="140">
        <f t="shared" si="1"/>
        <v>5270000</v>
      </c>
      <c r="V21" s="140">
        <f t="shared" ref="V21:V79" si="2">J21-O21</f>
        <v>376253406.40999997</v>
      </c>
      <c r="W21" s="140">
        <f>W22+W32+W43</f>
        <v>1298846.42</v>
      </c>
      <c r="X21" s="140">
        <f t="shared" ref="X21:X79" si="3">O21-T21-W21</f>
        <v>118269839.45999999</v>
      </c>
    </row>
    <row r="22" spans="1:24" s="141" customFormat="1" ht="39.950000000000003" customHeight="1" x14ac:dyDescent="0.25">
      <c r="A22" s="138" t="s">
        <v>31</v>
      </c>
      <c r="B22" s="144">
        <v>100000000000000</v>
      </c>
      <c r="C22" s="140">
        <f>C23+C27+C30</f>
        <v>278353000</v>
      </c>
      <c r="D22" s="140">
        <f t="shared" ref="D22:X22" si="4">D23+D27+D30</f>
        <v>1.2369127944111824E-10</v>
      </c>
      <c r="E22" s="140">
        <f t="shared" si="4"/>
        <v>278353000</v>
      </c>
      <c r="F22" s="140">
        <f t="shared" si="4"/>
        <v>273083000</v>
      </c>
      <c r="G22" s="140">
        <f t="shared" si="4"/>
        <v>0</v>
      </c>
      <c r="H22" s="140">
        <f t="shared" si="4"/>
        <v>-4659021.68</v>
      </c>
      <c r="I22" s="140">
        <f t="shared" si="4"/>
        <v>4659021.68</v>
      </c>
      <c r="J22" s="140">
        <f t="shared" si="4"/>
        <v>273083000</v>
      </c>
      <c r="K22" s="140">
        <f t="shared" si="4"/>
        <v>47500632.670000002</v>
      </c>
      <c r="L22" s="140">
        <f t="shared" si="4"/>
        <v>91364461.359999999</v>
      </c>
      <c r="M22" s="140">
        <f t="shared" si="4"/>
        <v>55168118.81000001</v>
      </c>
      <c r="N22" s="140">
        <f t="shared" si="4"/>
        <v>0</v>
      </c>
      <c r="O22" s="140">
        <f t="shared" si="4"/>
        <v>194033212.84</v>
      </c>
      <c r="P22" s="140">
        <f t="shared" si="4"/>
        <v>43737129.730000004</v>
      </c>
      <c r="Q22" s="140">
        <f t="shared" si="4"/>
        <v>61685354.810000002</v>
      </c>
      <c r="R22" s="140">
        <f t="shared" si="4"/>
        <v>60604929.219999991</v>
      </c>
      <c r="S22" s="140">
        <f t="shared" si="4"/>
        <v>0</v>
      </c>
      <c r="T22" s="140">
        <f t="shared" si="4"/>
        <v>166027413.76000002</v>
      </c>
      <c r="U22" s="140">
        <f t="shared" si="4"/>
        <v>5270000</v>
      </c>
      <c r="V22" s="140">
        <f t="shared" si="4"/>
        <v>79049787.159999996</v>
      </c>
      <c r="W22" s="140">
        <f t="shared" si="4"/>
        <v>623293.14999999991</v>
      </c>
      <c r="X22" s="140">
        <f t="shared" si="4"/>
        <v>27382505.92999997</v>
      </c>
    </row>
    <row r="23" spans="1:24" s="141" customFormat="1" ht="39.950000000000003" customHeight="1" x14ac:dyDescent="0.25">
      <c r="A23" s="138" t="s">
        <v>155</v>
      </c>
      <c r="B23" s="144">
        <v>100000100001000</v>
      </c>
      <c r="C23" s="140">
        <f>C24+C25+C26</f>
        <v>269216000</v>
      </c>
      <c r="D23" s="140">
        <f t="shared" ref="D23:W23" si="5">D24+D25+D26</f>
        <v>1.1641532182693481E-10</v>
      </c>
      <c r="E23" s="140">
        <f t="shared" si="5"/>
        <v>269216000</v>
      </c>
      <c r="F23" s="140">
        <f t="shared" si="5"/>
        <v>269216000</v>
      </c>
      <c r="G23" s="140">
        <f t="shared" si="5"/>
        <v>0</v>
      </c>
      <c r="H23" s="140">
        <f t="shared" si="5"/>
        <v>-4580552</v>
      </c>
      <c r="I23" s="140">
        <f t="shared" si="5"/>
        <v>4580552</v>
      </c>
      <c r="J23" s="140">
        <f t="shared" si="5"/>
        <v>269216000</v>
      </c>
      <c r="K23" s="140">
        <f t="shared" si="5"/>
        <v>47171560.670000002</v>
      </c>
      <c r="L23" s="140">
        <f t="shared" si="5"/>
        <v>91045222.719999999</v>
      </c>
      <c r="M23" s="140">
        <f t="shared" si="5"/>
        <v>54810414.770000011</v>
      </c>
      <c r="N23" s="140">
        <f t="shared" si="5"/>
        <v>0</v>
      </c>
      <c r="O23" s="140">
        <f t="shared" si="5"/>
        <v>193027198.16</v>
      </c>
      <c r="P23" s="140">
        <f t="shared" si="5"/>
        <v>43408057.730000004</v>
      </c>
      <c r="Q23" s="140">
        <f t="shared" si="5"/>
        <v>61427753.810000002</v>
      </c>
      <c r="R23" s="140">
        <f t="shared" si="5"/>
        <v>60329243.899999991</v>
      </c>
      <c r="S23" s="140">
        <f t="shared" si="5"/>
        <v>0</v>
      </c>
      <c r="T23" s="140">
        <f t="shared" si="5"/>
        <v>165165055.44000003</v>
      </c>
      <c r="U23" s="140">
        <f t="shared" si="5"/>
        <v>0</v>
      </c>
      <c r="V23" s="140">
        <f t="shared" si="2"/>
        <v>76188801.840000004</v>
      </c>
      <c r="W23" s="140">
        <f t="shared" si="5"/>
        <v>623293.14999999991</v>
      </c>
      <c r="X23" s="140">
        <f t="shared" si="3"/>
        <v>27238849.56999997</v>
      </c>
    </row>
    <row r="24" spans="1:24" s="94" customFormat="1" ht="39.950000000000003" customHeight="1" x14ac:dyDescent="0.25">
      <c r="A24" s="145" t="s">
        <v>39</v>
      </c>
      <c r="B24" s="146"/>
      <c r="C24" s="147">
        <f>SUMIFS('FAR1 01 particular and ous'!D$28:D$89,'FAR1 01 particular and ous'!$B$28:$B$89,'FAR1 01 particular'!$A24)</f>
        <v>180014000</v>
      </c>
      <c r="D24" s="147">
        <f>SUMIFS('FAR1 01 particular and ous'!E$28:E$89,'FAR1 01 particular and ous'!$B$28:$B$89,'FAR1 01 particular'!$A24)</f>
        <v>0</v>
      </c>
      <c r="E24" s="147">
        <f>SUMIFS('FAR1 01 particular and ous'!F$28:F$89,'FAR1 01 particular and ous'!$B$28:$B$89,'FAR1 01 particular'!$A24)</f>
        <v>180014000</v>
      </c>
      <c r="F24" s="147">
        <f>SUMIFS('FAR1 01 particular and ous'!G$28:G$89,'FAR1 01 particular and ous'!$B$28:$B$89,'FAR1 01 particular'!$A24)</f>
        <v>180014000</v>
      </c>
      <c r="G24" s="147">
        <f>SUMIFS('FAR1 01 particular and ous'!H$28:H$89,'FAR1 01 particular and ous'!$B$28:$B$89,'FAR1 01 particular'!$A24)</f>
        <v>0</v>
      </c>
      <c r="H24" s="147">
        <f>SUMIFS('FAR1 01 particular and ous'!I$28:I$89,'FAR1 01 particular and ous'!$B$28:$B$89,'FAR1 01 particular'!$A24)</f>
        <v>-3542090.46</v>
      </c>
      <c r="I24" s="147">
        <f>SUMIFS('FAR1 01 particular and ous'!J$28:J$89,'FAR1 01 particular and ous'!$B$28:$B$89,'FAR1 01 particular'!$A24)</f>
        <v>3542090.46</v>
      </c>
      <c r="J24" s="147">
        <f>SUMIFS('FAR1 01 particular and ous'!K$28:K$89,'FAR1 01 particular and ous'!$B$28:$B$89,'FAR1 01 particular'!$A24)</f>
        <v>180014000</v>
      </c>
      <c r="K24" s="147">
        <f>SUMIFS('FAR1 01 particular and ous'!L$28:L$89,'FAR1 01 particular and ous'!$B$28:$B$89,'FAR1 01 particular'!$A24)</f>
        <v>32489454.620000001</v>
      </c>
      <c r="L24" s="147">
        <f>SUMIFS('FAR1 01 particular and ous'!M$28:M$89,'FAR1 01 particular and ous'!$B$28:$B$89,'FAR1 01 particular'!$A24)</f>
        <v>53551370.030000001</v>
      </c>
      <c r="M24" s="147">
        <f>SUMIFS('FAR1 01 particular and ous'!N$28:N$89,'FAR1 01 particular and ous'!$B$28:$B$89,'FAR1 01 particular'!$A24)</f>
        <v>37585381.250000007</v>
      </c>
      <c r="N24" s="147">
        <f>SUMIFS('FAR1 01 particular and ous'!O$28:O$89,'FAR1 01 particular and ous'!$B$28:$B$89,'FAR1 01 particular'!$A24)</f>
        <v>0</v>
      </c>
      <c r="O24" s="147">
        <f>SUMIFS('FAR1 01 particular and ous'!P$28:P$89,'FAR1 01 particular and ous'!$B$28:$B$89,'FAR1 01 particular'!$A24)</f>
        <v>123626205.89999999</v>
      </c>
      <c r="P24" s="147">
        <f>SUMIFS('FAR1 01 particular and ous'!Q$28:Q$89,'FAR1 01 particular and ous'!$B$28:$B$89,'FAR1 01 particular'!$A24)</f>
        <v>30150854.16</v>
      </c>
      <c r="Q24" s="147">
        <f>SUMIFS('FAR1 01 particular and ous'!R$28:R$89,'FAR1 01 particular and ous'!$B$28:$B$89,'FAR1 01 particular'!$A24)</f>
        <v>48765397.719999999</v>
      </c>
      <c r="R24" s="147">
        <f>SUMIFS('FAR1 01 particular and ous'!S$28:S$89,'FAR1 01 particular and ous'!$B$28:$B$89,'FAR1 01 particular'!$A24)</f>
        <v>35476076.329999998</v>
      </c>
      <c r="S24" s="147">
        <f>SUMIFS('FAR1 01 particular and ous'!T$28:T$89,'FAR1 01 particular and ous'!$B$28:$B$89,'FAR1 01 particular'!$A24)</f>
        <v>0</v>
      </c>
      <c r="T24" s="147">
        <f>SUMIFS('FAR1 01 particular and ous'!U$28:U$89,'FAR1 01 particular and ous'!$B$28:$B$89,'FAR1 01 particular'!$A24)</f>
        <v>114392328.21000002</v>
      </c>
      <c r="U24" s="147">
        <f>SUMIFS('FAR1 01 particular and ous'!V$28:V$89,'FAR1 01 particular and ous'!$B$28:$B$89,'FAR1 01 particular'!$A24)</f>
        <v>0</v>
      </c>
      <c r="V24" s="147">
        <f>SUMIFS('FAR1 01 particular and ous'!W$28:W$89,'FAR1 01 particular and ous'!$B$28:$B$89,'FAR1 01 particular'!$A24)</f>
        <v>56387794.100000001</v>
      </c>
      <c r="W24" s="147">
        <f>SUMIFS('FAR1 01 particular and ous'!X$28:X$89,'FAR1 01 particular and ous'!$B$28:$B$89,'FAR1 01 particular'!$A24)</f>
        <v>545830.97</v>
      </c>
      <c r="X24" s="147">
        <f>SUMIFS('FAR1 01 particular and ous'!Y$28:Y$89,'FAR1 01 particular and ous'!$B$28:$B$89,'FAR1 01 particular'!$A24)</f>
        <v>8688046.7200000025</v>
      </c>
    </row>
    <row r="25" spans="1:24" s="94" customFormat="1" ht="39.950000000000003" customHeight="1" x14ac:dyDescent="0.25">
      <c r="A25" s="145" t="s">
        <v>40</v>
      </c>
      <c r="B25" s="146"/>
      <c r="C25" s="147">
        <f>SUMIFS('FAR1 01 particular and ous'!D$29:D$90,'FAR1 01 particular and ous'!$B$29:$B$90,'FAR1 01 particular'!$A25)</f>
        <v>65598000</v>
      </c>
      <c r="D25" s="147">
        <f>SUMIFS('FAR1 01 particular and ous'!E$29:E$90,'FAR1 01 particular and ous'!$B$29:$B$90,'FAR1 01 particular'!$A25)</f>
        <v>1.1641532182693481E-10</v>
      </c>
      <c r="E25" s="147">
        <f>SUMIFS('FAR1 01 particular and ous'!F$29:F$90,'FAR1 01 particular and ous'!$B$29:$B$90,'FAR1 01 particular'!$A25)</f>
        <v>65598000</v>
      </c>
      <c r="F25" s="147">
        <f>SUMIFS('FAR1 01 particular and ous'!G$29:G$90,'FAR1 01 particular and ous'!$B$29:$B$90,'FAR1 01 particular'!$A25)</f>
        <v>65598000</v>
      </c>
      <c r="G25" s="147">
        <f>SUMIFS('FAR1 01 particular and ous'!H$29:H$90,'FAR1 01 particular and ous'!$B$29:$B$90,'FAR1 01 particular'!$A25)</f>
        <v>0</v>
      </c>
      <c r="H25" s="147">
        <f>SUMIFS('FAR1 01 particular and ous'!I$29:I$90,'FAR1 01 particular and ous'!$B$29:$B$90,'FAR1 01 particular'!$A25)</f>
        <v>-1038461.5399999999</v>
      </c>
      <c r="I25" s="147">
        <f>SUMIFS('FAR1 01 particular and ous'!J$29:J$90,'FAR1 01 particular and ous'!$B$29:$B$90,'FAR1 01 particular'!$A25)</f>
        <v>1038461.54</v>
      </c>
      <c r="J25" s="147">
        <f>SUMIFS('FAR1 01 particular and ous'!K$29:K$90,'FAR1 01 particular and ous'!$B$29:$B$90,'FAR1 01 particular'!$A25)</f>
        <v>65598000</v>
      </c>
      <c r="K25" s="147">
        <f>SUMIFS('FAR1 01 particular and ous'!L$29:L$90,'FAR1 01 particular and ous'!$B$29:$B$90,'FAR1 01 particular'!$A25)</f>
        <v>14682106.050000003</v>
      </c>
      <c r="L25" s="147">
        <f>SUMIFS('FAR1 01 particular and ous'!M$29:M$90,'FAR1 01 particular and ous'!$B$29:$B$90,'FAR1 01 particular'!$A25)</f>
        <v>15180927.169999998</v>
      </c>
      <c r="M25" s="147">
        <f>SUMIFS('FAR1 01 particular and ous'!N$29:N$90,'FAR1 01 particular and ous'!$B$29:$B$90,'FAR1 01 particular'!$A25)</f>
        <v>17225033.52</v>
      </c>
      <c r="N25" s="147">
        <f>SUMIFS('FAR1 01 particular and ous'!O$29:O$90,'FAR1 01 particular and ous'!$B$29:$B$90,'FAR1 01 particular'!$A25)</f>
        <v>0</v>
      </c>
      <c r="O25" s="147">
        <f>SUMIFS('FAR1 01 particular and ous'!P$29:P$90,'FAR1 01 particular and ous'!$B$29:$B$90,'FAR1 01 particular'!$A25)</f>
        <v>47088066.740000002</v>
      </c>
      <c r="P25" s="147">
        <f>SUMIFS('FAR1 01 particular and ous'!Q$29:Q$90,'FAR1 01 particular and ous'!$B$29:$B$90,'FAR1 01 particular'!$A25)</f>
        <v>13257203.57</v>
      </c>
      <c r="Q25" s="147">
        <f>SUMIFS('FAR1 01 particular and ous'!R$29:R$90,'FAR1 01 particular and ous'!$B$29:$B$90,'FAR1 01 particular'!$A25)</f>
        <v>11250101.74</v>
      </c>
      <c r="R25" s="147">
        <f>SUMIFS('FAR1 01 particular and ous'!S$29:S$90,'FAR1 01 particular and ous'!$B$29:$B$90,'FAR1 01 particular'!$A25)</f>
        <v>14722550.77</v>
      </c>
      <c r="S25" s="147">
        <f>SUMIFS('FAR1 01 particular and ous'!T$29:T$90,'FAR1 01 particular and ous'!$B$29:$B$90,'FAR1 01 particular'!$A25)</f>
        <v>0</v>
      </c>
      <c r="T25" s="147">
        <f>SUMIFS('FAR1 01 particular and ous'!U$29:U$90,'FAR1 01 particular and ous'!$B$29:$B$90,'FAR1 01 particular'!$A25)</f>
        <v>39229856.079999998</v>
      </c>
      <c r="U25" s="147">
        <f>SUMIFS('FAR1 01 particular and ous'!V$29:V$90,'FAR1 01 particular and ous'!$B$29:$B$90,'FAR1 01 particular'!$A25)</f>
        <v>0</v>
      </c>
      <c r="V25" s="147">
        <f t="shared" si="2"/>
        <v>18509933.259999998</v>
      </c>
      <c r="W25" s="147">
        <f>SUMIFS('FAR1 01 particular and ous'!X$29:X$90,'FAR1 01 particular and ous'!$B$29:$B$90,'FAR1 01 particular'!$A25)</f>
        <v>77462.179999999993</v>
      </c>
      <c r="X25" s="147">
        <f t="shared" si="3"/>
        <v>7780748.4800000042</v>
      </c>
    </row>
    <row r="26" spans="1:24" s="94" customFormat="1" ht="39.950000000000003" customHeight="1" x14ac:dyDescent="0.25">
      <c r="A26" s="145" t="s">
        <v>42</v>
      </c>
      <c r="B26" s="146"/>
      <c r="C26" s="147">
        <f>SUMIFS('FAR1 01 particular and ous'!D$38,'FAR1 01 particular and ous'!$B$38,'FAR1 01 particular'!$A26)</f>
        <v>23604000</v>
      </c>
      <c r="D26" s="147">
        <f>SUMIFS('FAR1 01 particular and ous'!E$38,'FAR1 01 particular and ous'!$B$38,'FAR1 01 particular'!$A26)</f>
        <v>0</v>
      </c>
      <c r="E26" s="147">
        <f>SUMIFS('FAR1 01 particular and ous'!F$38,'FAR1 01 particular and ous'!$B$38,'FAR1 01 particular'!$A26)</f>
        <v>23604000</v>
      </c>
      <c r="F26" s="147">
        <f>SUMIFS('FAR1 01 particular and ous'!G$38,'FAR1 01 particular and ous'!$B$38,'FAR1 01 particular'!$A26)</f>
        <v>23604000</v>
      </c>
      <c r="G26" s="147">
        <f>SUMIFS('FAR1 01 particular and ous'!H$38,'FAR1 01 particular and ous'!$B$38,'FAR1 01 particular'!$A26)</f>
        <v>0</v>
      </c>
      <c r="H26" s="147">
        <f>SUMIFS('FAR1 01 particular and ous'!I$38,'FAR1 01 particular and ous'!$B$38,'FAR1 01 particular'!$A26)</f>
        <v>0</v>
      </c>
      <c r="I26" s="147">
        <f>SUMIFS('FAR1 01 particular and ous'!J$38,'FAR1 01 particular and ous'!$B$38,'FAR1 01 particular'!$A26)</f>
        <v>0</v>
      </c>
      <c r="J26" s="147">
        <f>SUMIFS('FAR1 01 particular and ous'!K$38,'FAR1 01 particular and ous'!$B$38,'FAR1 01 particular'!$A26)</f>
        <v>23604000</v>
      </c>
      <c r="K26" s="147">
        <f>SUMIFS('FAR1 01 particular and ous'!L$38,'FAR1 01 particular and ous'!$B$38,'FAR1 01 particular'!$A26)</f>
        <v>0</v>
      </c>
      <c r="L26" s="147">
        <f>SUMIFS('FAR1 01 particular and ous'!M$38,'FAR1 01 particular and ous'!$B$38,'FAR1 01 particular'!$A26)</f>
        <v>22312925.52</v>
      </c>
      <c r="M26" s="147">
        <f>SUMIFS('FAR1 01 particular and ous'!N$38,'FAR1 01 particular and ous'!$B$38,'FAR1 01 particular'!$A26)</f>
        <v>0</v>
      </c>
      <c r="N26" s="147">
        <f>SUMIFS('FAR1 01 particular and ous'!O$38,'FAR1 01 particular and ous'!$B$38,'FAR1 01 particular'!$A26)</f>
        <v>0</v>
      </c>
      <c r="O26" s="147">
        <f>SUMIFS('FAR1 01 particular and ous'!P$38,'FAR1 01 particular and ous'!$B$38,'FAR1 01 particular'!$A26)</f>
        <v>22312925.52</v>
      </c>
      <c r="P26" s="147">
        <f>SUMIFS('FAR1 01 particular and ous'!Q$38,'FAR1 01 particular and ous'!$B$38,'FAR1 01 particular'!$A26)</f>
        <v>0</v>
      </c>
      <c r="Q26" s="147">
        <f>SUMIFS('FAR1 01 particular and ous'!R$38,'FAR1 01 particular and ous'!$B$38,'FAR1 01 particular'!$A26)</f>
        <v>1412254.35</v>
      </c>
      <c r="R26" s="147">
        <f>SUMIFS('FAR1 01 particular and ous'!S$38,'FAR1 01 particular and ous'!$B$38,'FAR1 01 particular'!$A26)</f>
        <v>10130616.799999999</v>
      </c>
      <c r="S26" s="147">
        <f>SUMIFS('FAR1 01 particular and ous'!T$38,'FAR1 01 particular and ous'!$B$38,'FAR1 01 particular'!$A26)</f>
        <v>0</v>
      </c>
      <c r="T26" s="147">
        <f>SUMIFS('FAR1 01 particular and ous'!U$38,'FAR1 01 particular and ous'!$B$38,'FAR1 01 particular'!$A26)</f>
        <v>11542871.149999999</v>
      </c>
      <c r="U26" s="147">
        <f>SUMIFS('FAR1 01 particular and ous'!V$38,'FAR1 01 particular and ous'!$B$38,'FAR1 01 particular'!$A26)</f>
        <v>0</v>
      </c>
      <c r="V26" s="147">
        <f t="shared" si="2"/>
        <v>1291074.4800000004</v>
      </c>
      <c r="W26" s="147">
        <f>SUMIFS('FAR1 01 particular and ous'!X$38,'FAR1 01 particular and ous'!$B$38,'FAR1 01 particular'!$A26)</f>
        <v>0</v>
      </c>
      <c r="X26" s="147">
        <f t="shared" si="3"/>
        <v>10770054.370000001</v>
      </c>
    </row>
    <row r="27" spans="1:24" s="141" customFormat="1" ht="39.950000000000003" customHeight="1" x14ac:dyDescent="0.25">
      <c r="A27" s="138" t="s">
        <v>156</v>
      </c>
      <c r="B27" s="144">
        <v>100000100002000</v>
      </c>
      <c r="C27" s="140">
        <f>C28+C29</f>
        <v>3867000</v>
      </c>
      <c r="D27" s="140">
        <f t="shared" ref="D27:W27" si="6">D28+D29</f>
        <v>7.2759576141834259E-12</v>
      </c>
      <c r="E27" s="140">
        <f t="shared" si="6"/>
        <v>3867000</v>
      </c>
      <c r="F27" s="140">
        <f t="shared" si="6"/>
        <v>3867000</v>
      </c>
      <c r="G27" s="140">
        <f t="shared" si="6"/>
        <v>0</v>
      </c>
      <c r="H27" s="140">
        <f t="shared" si="6"/>
        <v>-78469.679999999993</v>
      </c>
      <c r="I27" s="140">
        <f t="shared" si="6"/>
        <v>78469.679999999993</v>
      </c>
      <c r="J27" s="140">
        <f t="shared" si="6"/>
        <v>3867000</v>
      </c>
      <c r="K27" s="140">
        <f t="shared" si="6"/>
        <v>329072</v>
      </c>
      <c r="L27" s="140">
        <f t="shared" si="6"/>
        <v>319238.64</v>
      </c>
      <c r="M27" s="140">
        <f t="shared" si="6"/>
        <v>357704.04</v>
      </c>
      <c r="N27" s="140">
        <f t="shared" si="6"/>
        <v>0</v>
      </c>
      <c r="O27" s="140">
        <f t="shared" si="6"/>
        <v>1006014.6799999999</v>
      </c>
      <c r="P27" s="140">
        <f t="shared" si="6"/>
        <v>329072</v>
      </c>
      <c r="Q27" s="140">
        <f t="shared" si="6"/>
        <v>257601</v>
      </c>
      <c r="R27" s="140">
        <f t="shared" si="6"/>
        <v>275685.32</v>
      </c>
      <c r="S27" s="140">
        <f t="shared" si="6"/>
        <v>0</v>
      </c>
      <c r="T27" s="140">
        <f t="shared" si="6"/>
        <v>862358.32000000007</v>
      </c>
      <c r="U27" s="140">
        <f t="shared" si="6"/>
        <v>0</v>
      </c>
      <c r="V27" s="140">
        <f t="shared" si="2"/>
        <v>2860985.3200000003</v>
      </c>
      <c r="W27" s="140">
        <f t="shared" si="6"/>
        <v>0</v>
      </c>
      <c r="X27" s="140">
        <f t="shared" si="3"/>
        <v>143656.35999999987</v>
      </c>
    </row>
    <row r="28" spans="1:24" s="94" customFormat="1" ht="39.950000000000003" customHeight="1" x14ac:dyDescent="0.25">
      <c r="A28" s="145" t="s">
        <v>39</v>
      </c>
      <c r="B28" s="146"/>
      <c r="C28" s="147">
        <f>SUMIFS('FAR1 01 particular and ous'!D$96,'FAR1 01 particular and ous'!$B$96,'FAR1 01 particular'!$A28)</f>
        <v>811000</v>
      </c>
      <c r="D28" s="147">
        <f>SUMIFS('FAR1 01 particular and ous'!E$96,'FAR1 01 particular and ous'!$B$96,'FAR1 01 particular'!$A28)</f>
        <v>0</v>
      </c>
      <c r="E28" s="147">
        <f>SUMIFS('FAR1 01 particular and ous'!F$96,'FAR1 01 particular and ous'!$B$96,'FAR1 01 particular'!$A28)</f>
        <v>811000</v>
      </c>
      <c r="F28" s="147">
        <f>SUMIFS('FAR1 01 particular and ous'!G$96,'FAR1 01 particular and ous'!$B$96,'FAR1 01 particular'!$A28)</f>
        <v>811000</v>
      </c>
      <c r="G28" s="147">
        <f>SUMIFS('FAR1 01 particular and ous'!H$96,'FAR1 01 particular and ous'!$B$96,'FAR1 01 particular'!$A28)</f>
        <v>0</v>
      </c>
      <c r="H28" s="147">
        <f>SUMIFS('FAR1 01 particular and ous'!I$96,'FAR1 01 particular and ous'!$B$96,'FAR1 01 particular'!$A28)</f>
        <v>0</v>
      </c>
      <c r="I28" s="147">
        <f>SUMIFS('FAR1 01 particular and ous'!J$96,'FAR1 01 particular and ous'!$B$96,'FAR1 01 particular'!$A28)</f>
        <v>0</v>
      </c>
      <c r="J28" s="147">
        <f>SUMIFS('FAR1 01 particular and ous'!K$96,'FAR1 01 particular and ous'!$B$96,'FAR1 01 particular'!$A28)</f>
        <v>811000</v>
      </c>
      <c r="K28" s="147">
        <f>SUMIFS('FAR1 01 particular and ous'!L$96,'FAR1 01 particular and ous'!$B$96,'FAR1 01 particular'!$A28)</f>
        <v>168351</v>
      </c>
      <c r="L28" s="147">
        <f>SUMIFS('FAR1 01 particular and ous'!M$96,'FAR1 01 particular and ous'!$B$96,'FAR1 01 particular'!$A28)</f>
        <v>286851</v>
      </c>
      <c r="M28" s="147">
        <f>SUMIFS('FAR1 01 particular and ous'!N$96,'FAR1 01 particular and ous'!$B$96,'FAR1 01 particular'!$A28)</f>
        <v>168351</v>
      </c>
      <c r="N28" s="147">
        <f>SUMIFS('FAR1 01 particular and ous'!O$96,'FAR1 01 particular and ous'!$B$96,'FAR1 01 particular'!$A28)</f>
        <v>0</v>
      </c>
      <c r="O28" s="147">
        <f>SUMIFS('FAR1 01 particular and ous'!P$96,'FAR1 01 particular and ous'!$B$96,'FAR1 01 particular'!$A28)</f>
        <v>623553</v>
      </c>
      <c r="P28" s="147">
        <f>SUMIFS('FAR1 01 particular and ous'!Q$96,'FAR1 01 particular and ous'!$B$96,'FAR1 01 particular'!$A28)</f>
        <v>168351</v>
      </c>
      <c r="Q28" s="147">
        <f>SUMIFS('FAR1 01 particular and ous'!R$96,'FAR1 01 particular and ous'!$B$96,'FAR1 01 particular'!$A28)</f>
        <v>231601</v>
      </c>
      <c r="R28" s="147">
        <f>SUMIFS('FAR1 01 particular and ous'!S$96,'FAR1 01 particular and ous'!$B$96,'FAR1 01 particular'!$A28)</f>
        <v>171017</v>
      </c>
      <c r="S28" s="147">
        <f>SUMIFS('FAR1 01 particular and ous'!T$96,'FAR1 01 particular and ous'!$B$96,'FAR1 01 particular'!$A28)</f>
        <v>0</v>
      </c>
      <c r="T28" s="147">
        <f>SUMIFS('FAR1 01 particular and ous'!U$96,'FAR1 01 particular and ous'!$B$96,'FAR1 01 particular'!$A28)</f>
        <v>570969</v>
      </c>
      <c r="U28" s="147">
        <f>SUMIFS('FAR1 01 particular and ous'!V$96,'FAR1 01 particular and ous'!$B$96,'FAR1 01 particular'!$A28)</f>
        <v>0</v>
      </c>
      <c r="V28" s="147">
        <f t="shared" si="2"/>
        <v>187447</v>
      </c>
      <c r="W28" s="147">
        <f>SUMIFS('FAR1 01 particular and ous'!X$96,'FAR1 01 particular and ous'!$B$96,'FAR1 01 particular'!$A28)</f>
        <v>0</v>
      </c>
      <c r="X28" s="147">
        <f t="shared" si="3"/>
        <v>52584</v>
      </c>
    </row>
    <row r="29" spans="1:24" s="94" customFormat="1" ht="39.950000000000003" customHeight="1" x14ac:dyDescent="0.25">
      <c r="A29" s="145" t="s">
        <v>40</v>
      </c>
      <c r="B29" s="146"/>
      <c r="C29" s="147">
        <f>SUMIFS('FAR1 01 particular and ous'!D$97:D$104,'FAR1 01 particular and ous'!$B$97:$B$104,'FAR1 01 particular'!$A29)</f>
        <v>3056000</v>
      </c>
      <c r="D29" s="147">
        <f>SUMIFS('FAR1 01 particular and ous'!E$97:E$104,'FAR1 01 particular and ous'!$B$97:$B$104,'FAR1 01 particular'!$A29)</f>
        <v>7.2759576141834259E-12</v>
      </c>
      <c r="E29" s="147">
        <f>SUMIFS('FAR1 01 particular and ous'!F$97:F$104,'FAR1 01 particular and ous'!$B$97:$B$104,'FAR1 01 particular'!$A29)</f>
        <v>3056000</v>
      </c>
      <c r="F29" s="147">
        <f>SUMIFS('FAR1 01 particular and ous'!G$97:G$104,'FAR1 01 particular and ous'!$B$97:$B$104,'FAR1 01 particular'!$A29)</f>
        <v>3056000</v>
      </c>
      <c r="G29" s="147">
        <f>SUMIFS('FAR1 01 particular and ous'!H$97:H$104,'FAR1 01 particular and ous'!$B$97:$B$104,'FAR1 01 particular'!$A29)</f>
        <v>0</v>
      </c>
      <c r="H29" s="147">
        <f>SUMIFS('FAR1 01 particular and ous'!I$97:I$104,'FAR1 01 particular and ous'!$B$97:$B$104,'FAR1 01 particular'!$A29)</f>
        <v>-78469.679999999993</v>
      </c>
      <c r="I29" s="147">
        <f>SUMIFS('FAR1 01 particular and ous'!J$97:J$104,'FAR1 01 particular and ous'!$B$97:$B$104,'FAR1 01 particular'!$A29)</f>
        <v>78469.679999999993</v>
      </c>
      <c r="J29" s="147">
        <f>SUMIFS('FAR1 01 particular and ous'!K$97:K$104,'FAR1 01 particular and ous'!$B$97:$B$104,'FAR1 01 particular'!$A29)</f>
        <v>3056000</v>
      </c>
      <c r="K29" s="147">
        <f>SUMIFS('FAR1 01 particular and ous'!L$97:L$104,'FAR1 01 particular and ous'!$B$97:$B$104,'FAR1 01 particular'!$A29)</f>
        <v>160721</v>
      </c>
      <c r="L29" s="147">
        <f>SUMIFS('FAR1 01 particular and ous'!M$97:M$104,'FAR1 01 particular and ous'!$B$97:$B$104,'FAR1 01 particular'!$A29)</f>
        <v>32387.64</v>
      </c>
      <c r="M29" s="147">
        <f>SUMIFS('FAR1 01 particular and ous'!N$97:N$104,'FAR1 01 particular and ous'!$B$97:$B$104,'FAR1 01 particular'!$A29)</f>
        <v>189353.03999999998</v>
      </c>
      <c r="N29" s="147">
        <f>SUMIFS('FAR1 01 particular and ous'!O$97:O$104,'FAR1 01 particular and ous'!$B$97:$B$104,'FAR1 01 particular'!$A29)</f>
        <v>0</v>
      </c>
      <c r="O29" s="147">
        <f>SUMIFS('FAR1 01 particular and ous'!P$97:P$104,'FAR1 01 particular and ous'!$B$97:$B$104,'FAR1 01 particular'!$A29)</f>
        <v>382461.68</v>
      </c>
      <c r="P29" s="147">
        <f>SUMIFS('FAR1 01 particular and ous'!Q$97:Q$104,'FAR1 01 particular and ous'!$B$97:$B$104,'FAR1 01 particular'!$A29)</f>
        <v>160721</v>
      </c>
      <c r="Q29" s="147">
        <f>SUMIFS('FAR1 01 particular and ous'!R$97:R$104,'FAR1 01 particular and ous'!$B$97:$B$104,'FAR1 01 particular'!$A29)</f>
        <v>26000</v>
      </c>
      <c r="R29" s="147">
        <f>SUMIFS('FAR1 01 particular and ous'!S$97:S$104,'FAR1 01 particular and ous'!$B$97:$B$104,'FAR1 01 particular'!$A29)</f>
        <v>104668.32</v>
      </c>
      <c r="S29" s="147">
        <f>SUMIFS('FAR1 01 particular and ous'!T$97:T$104,'FAR1 01 particular and ous'!$B$97:$B$104,'FAR1 01 particular'!$A29)</f>
        <v>0</v>
      </c>
      <c r="T29" s="147">
        <f>SUMIFS('FAR1 01 particular and ous'!U$97:U$104,'FAR1 01 particular and ous'!$B$97:$B$104,'FAR1 01 particular'!$A29)</f>
        <v>291389.32</v>
      </c>
      <c r="U29" s="147">
        <f>SUMIFS('FAR1 01 particular and ous'!V$97:V$104,'FAR1 01 particular and ous'!$B$97:$B$104,'FAR1 01 particular'!$A29)</f>
        <v>0</v>
      </c>
      <c r="V29" s="147">
        <f>SUMIFS('FAR1 01 particular and ous'!W$97:W$104,'FAR1 01 particular and ous'!$B$97:$B$104,'FAR1 01 particular'!$A29)</f>
        <v>2673538.3199999998</v>
      </c>
      <c r="W29" s="147">
        <f>SUMIFS('FAR1 01 particular and ous'!X$97:X$104,'FAR1 01 particular and ous'!$B$97:$B$104,'FAR1 01 particular'!$A29)</f>
        <v>0</v>
      </c>
      <c r="X29" s="147">
        <f>SUMIFS('FAR1 01 particular and ous'!Y$97:Y$104,'FAR1 01 particular and ous'!$B$97:$B$104,'FAR1 01 particular'!$A29)</f>
        <v>91072.359999999986</v>
      </c>
    </row>
    <row r="30" spans="1:24" s="94" customFormat="1" ht="39.950000000000003" customHeight="1" x14ac:dyDescent="0.25">
      <c r="A30" s="99" t="s">
        <v>172</v>
      </c>
      <c r="B30" s="148">
        <v>100000100002000</v>
      </c>
      <c r="C30" s="147">
        <f>C31</f>
        <v>5270000</v>
      </c>
      <c r="D30" s="147">
        <f t="shared" ref="D30:W30" si="7">D31</f>
        <v>0</v>
      </c>
      <c r="E30" s="147">
        <f t="shared" si="7"/>
        <v>5270000</v>
      </c>
      <c r="F30" s="147">
        <f t="shared" si="7"/>
        <v>0</v>
      </c>
      <c r="G30" s="147">
        <f t="shared" si="7"/>
        <v>0</v>
      </c>
      <c r="H30" s="147">
        <f t="shared" si="7"/>
        <v>0</v>
      </c>
      <c r="I30" s="147">
        <f t="shared" si="7"/>
        <v>0</v>
      </c>
      <c r="J30" s="147">
        <f t="shared" si="7"/>
        <v>0</v>
      </c>
      <c r="K30" s="147">
        <f t="shared" si="7"/>
        <v>0</v>
      </c>
      <c r="L30" s="147">
        <f t="shared" si="7"/>
        <v>0</v>
      </c>
      <c r="M30" s="147">
        <f t="shared" si="7"/>
        <v>0</v>
      </c>
      <c r="N30" s="147">
        <f t="shared" si="7"/>
        <v>0</v>
      </c>
      <c r="O30" s="147">
        <f t="shared" si="7"/>
        <v>0</v>
      </c>
      <c r="P30" s="147">
        <f t="shared" si="7"/>
        <v>0</v>
      </c>
      <c r="Q30" s="147">
        <f t="shared" si="7"/>
        <v>0</v>
      </c>
      <c r="R30" s="147">
        <f t="shared" si="7"/>
        <v>0</v>
      </c>
      <c r="S30" s="147">
        <f t="shared" si="7"/>
        <v>0</v>
      </c>
      <c r="T30" s="147">
        <f t="shared" si="7"/>
        <v>0</v>
      </c>
      <c r="U30" s="147">
        <f t="shared" si="7"/>
        <v>5270000</v>
      </c>
      <c r="V30" s="147">
        <f t="shared" si="2"/>
        <v>0</v>
      </c>
      <c r="W30" s="147">
        <f t="shared" si="7"/>
        <v>0</v>
      </c>
      <c r="X30" s="147">
        <f t="shared" si="3"/>
        <v>0</v>
      </c>
    </row>
    <row r="31" spans="1:24" s="94" customFormat="1" ht="39.950000000000003" customHeight="1" x14ac:dyDescent="0.25">
      <c r="A31" s="145" t="s">
        <v>39</v>
      </c>
      <c r="B31" s="146"/>
      <c r="C31" s="147">
        <f>'FAR1 01 particular and ous'!D105</f>
        <v>5270000</v>
      </c>
      <c r="D31" s="147">
        <f>'FAR1 01 particular and ous'!E105</f>
        <v>0</v>
      </c>
      <c r="E31" s="147">
        <f>'FAR1 01 particular and ous'!F105</f>
        <v>5270000</v>
      </c>
      <c r="F31" s="147">
        <f>'FAR1 01 particular and ous'!G105</f>
        <v>0</v>
      </c>
      <c r="G31" s="147">
        <f>'FAR1 01 particular and ous'!H105</f>
        <v>0</v>
      </c>
      <c r="H31" s="147">
        <f>'FAR1 01 particular and ous'!I105</f>
        <v>0</v>
      </c>
      <c r="I31" s="147">
        <f>'FAR1 01 particular and ous'!J105</f>
        <v>0</v>
      </c>
      <c r="J31" s="147">
        <f>'FAR1 01 particular and ous'!K105</f>
        <v>0</v>
      </c>
      <c r="K31" s="147">
        <f>'FAR1 01 particular and ous'!L105</f>
        <v>0</v>
      </c>
      <c r="L31" s="147">
        <f>'FAR1 01 particular and ous'!M105</f>
        <v>0</v>
      </c>
      <c r="M31" s="147">
        <f>'FAR1 01 particular and ous'!N105</f>
        <v>0</v>
      </c>
      <c r="N31" s="147">
        <f>'FAR1 01 particular and ous'!O105</f>
        <v>0</v>
      </c>
      <c r="O31" s="147">
        <f>'FAR1 01 particular and ous'!P105</f>
        <v>0</v>
      </c>
      <c r="P31" s="147">
        <f>'FAR1 01 particular and ous'!Q105</f>
        <v>0</v>
      </c>
      <c r="Q31" s="147">
        <f>'FAR1 01 particular and ous'!R105</f>
        <v>0</v>
      </c>
      <c r="R31" s="147">
        <f>'FAR1 01 particular and ous'!S105</f>
        <v>0</v>
      </c>
      <c r="S31" s="147">
        <f>'FAR1 01 particular and ous'!T105</f>
        <v>0</v>
      </c>
      <c r="T31" s="147">
        <f>'FAR1 01 particular and ous'!U105</f>
        <v>0</v>
      </c>
      <c r="U31" s="147">
        <f>'FAR1 01 particular and ous'!V105</f>
        <v>5270000</v>
      </c>
      <c r="V31" s="147">
        <f t="shared" si="2"/>
        <v>0</v>
      </c>
      <c r="W31" s="147">
        <f>'FAR1 01 particular and ous'!X105</f>
        <v>0</v>
      </c>
      <c r="X31" s="147">
        <f t="shared" si="3"/>
        <v>0</v>
      </c>
    </row>
    <row r="32" spans="1:24" s="141" customFormat="1" ht="39.950000000000003" customHeight="1" x14ac:dyDescent="0.25">
      <c r="A32" s="138" t="s">
        <v>32</v>
      </c>
      <c r="B32" s="144">
        <v>200000000000000</v>
      </c>
      <c r="C32" s="140">
        <f>C33+C37+C40</f>
        <v>175196000</v>
      </c>
      <c r="D32" s="140">
        <f t="shared" ref="D32:W32" si="8">D33+D37+D40</f>
        <v>0</v>
      </c>
      <c r="E32" s="140">
        <f t="shared" si="8"/>
        <v>175196000</v>
      </c>
      <c r="F32" s="140">
        <f t="shared" si="8"/>
        <v>175196000</v>
      </c>
      <c r="G32" s="140">
        <f t="shared" si="8"/>
        <v>0</v>
      </c>
      <c r="H32" s="140">
        <f t="shared" si="8"/>
        <v>-31629388.460000001</v>
      </c>
      <c r="I32" s="140">
        <f t="shared" si="8"/>
        <v>31629388.460000001</v>
      </c>
      <c r="J32" s="140">
        <f t="shared" si="8"/>
        <v>175196000</v>
      </c>
      <c r="K32" s="140">
        <f t="shared" si="8"/>
        <v>34158659.43</v>
      </c>
      <c r="L32" s="140">
        <f t="shared" si="8"/>
        <v>29721629.41</v>
      </c>
      <c r="M32" s="140">
        <f t="shared" si="8"/>
        <v>29532857.810000002</v>
      </c>
      <c r="N32" s="140">
        <f t="shared" si="8"/>
        <v>0</v>
      </c>
      <c r="O32" s="140">
        <f t="shared" si="8"/>
        <v>93413146.650000006</v>
      </c>
      <c r="P32" s="140">
        <f t="shared" si="8"/>
        <v>17920156.91</v>
      </c>
      <c r="Q32" s="140">
        <f t="shared" si="8"/>
        <v>38265456.399999999</v>
      </c>
      <c r="R32" s="140">
        <f t="shared" si="8"/>
        <v>21722223.359999999</v>
      </c>
      <c r="S32" s="140">
        <f t="shared" si="8"/>
        <v>0</v>
      </c>
      <c r="T32" s="140">
        <f t="shared" si="8"/>
        <v>77907836.670000002</v>
      </c>
      <c r="U32" s="140">
        <f t="shared" si="8"/>
        <v>0</v>
      </c>
      <c r="V32" s="140">
        <f t="shared" si="2"/>
        <v>81782853.349999994</v>
      </c>
      <c r="W32" s="140">
        <f t="shared" si="8"/>
        <v>24932.690000000002</v>
      </c>
      <c r="X32" s="140">
        <f t="shared" si="3"/>
        <v>15480377.290000005</v>
      </c>
    </row>
    <row r="33" spans="1:24" s="141" customFormat="1" ht="39.950000000000003" customHeight="1" x14ac:dyDescent="0.25">
      <c r="A33" s="138" t="s">
        <v>157</v>
      </c>
      <c r="B33" s="144">
        <v>200000100001000</v>
      </c>
      <c r="C33" s="140">
        <f>C34+C35+C36</f>
        <v>129589000</v>
      </c>
      <c r="D33" s="140">
        <f t="shared" ref="D33:W33" si="9">D34+D35+D36</f>
        <v>0</v>
      </c>
      <c r="E33" s="140">
        <f t="shared" si="9"/>
        <v>129589000</v>
      </c>
      <c r="F33" s="140">
        <f t="shared" si="9"/>
        <v>129589000</v>
      </c>
      <c r="G33" s="140">
        <f t="shared" si="9"/>
        <v>0</v>
      </c>
      <c r="H33" s="140">
        <f t="shared" si="9"/>
        <v>-30694638.460000001</v>
      </c>
      <c r="I33" s="140">
        <f t="shared" si="9"/>
        <v>30694638.460000001</v>
      </c>
      <c r="J33" s="140">
        <f t="shared" si="9"/>
        <v>129589000</v>
      </c>
      <c r="K33" s="140">
        <f t="shared" si="9"/>
        <v>25973988.400000002</v>
      </c>
      <c r="L33" s="140">
        <f t="shared" si="9"/>
        <v>16141690.560000001</v>
      </c>
      <c r="M33" s="140">
        <f t="shared" si="9"/>
        <v>20073396.680000003</v>
      </c>
      <c r="N33" s="140">
        <f t="shared" si="9"/>
        <v>0</v>
      </c>
      <c r="O33" s="140">
        <f t="shared" si="9"/>
        <v>62189075.640000008</v>
      </c>
      <c r="P33" s="140">
        <f t="shared" si="9"/>
        <v>10114911.440000001</v>
      </c>
      <c r="Q33" s="140">
        <f t="shared" si="9"/>
        <v>27470067.970000003</v>
      </c>
      <c r="R33" s="140">
        <f t="shared" si="9"/>
        <v>12862786.129999999</v>
      </c>
      <c r="S33" s="140">
        <f t="shared" si="9"/>
        <v>0</v>
      </c>
      <c r="T33" s="140">
        <f t="shared" si="9"/>
        <v>50447765.540000007</v>
      </c>
      <c r="U33" s="140">
        <f t="shared" si="9"/>
        <v>0</v>
      </c>
      <c r="V33" s="140">
        <f t="shared" si="2"/>
        <v>67399924.359999985</v>
      </c>
      <c r="W33" s="140">
        <f t="shared" si="9"/>
        <v>9484.43</v>
      </c>
      <c r="X33" s="140">
        <f t="shared" si="3"/>
        <v>11731825.670000002</v>
      </c>
    </row>
    <row r="34" spans="1:24" s="94" customFormat="1" ht="39.950000000000003" customHeight="1" x14ac:dyDescent="0.25">
      <c r="A34" s="145" t="s">
        <v>39</v>
      </c>
      <c r="B34" s="146"/>
      <c r="C34" s="147">
        <f>SUMIFS('FAR1 01 particular and ous'!D$150:D$175,'FAR1 01 particular and ous'!$B$150:$B$175,'FAR1 01 particular'!$A34)</f>
        <v>9082000</v>
      </c>
      <c r="D34" s="147">
        <f>SUMIFS('FAR1 01 particular and ous'!E$150:E$175,'FAR1 01 particular and ous'!$B$150:$B$175,'FAR1 01 particular'!$A34)</f>
        <v>0</v>
      </c>
      <c r="E34" s="147">
        <f>SUMIFS('FAR1 01 particular and ous'!F$150:F$175,'FAR1 01 particular and ous'!$B$150:$B$175,'FAR1 01 particular'!$A34)</f>
        <v>9082000</v>
      </c>
      <c r="F34" s="147">
        <f>SUMIFS('FAR1 01 particular and ous'!G$150:G$175,'FAR1 01 particular and ous'!$B$150:$B$175,'FAR1 01 particular'!$A34)</f>
        <v>9082000</v>
      </c>
      <c r="G34" s="147">
        <f>SUMIFS('FAR1 01 particular and ous'!H$150:H$175,'FAR1 01 particular and ous'!$B$150:$B$175,'FAR1 01 particular'!$A34)</f>
        <v>0</v>
      </c>
      <c r="H34" s="147">
        <f>SUMIFS('FAR1 01 particular and ous'!I$150:I$175,'FAR1 01 particular and ous'!$B$150:$B$175,'FAR1 01 particular'!$A34)</f>
        <v>0</v>
      </c>
      <c r="I34" s="147">
        <f>SUMIFS('FAR1 01 particular and ous'!J$150:J$175,'FAR1 01 particular and ous'!$B$150:$B$175,'FAR1 01 particular'!$A34)</f>
        <v>0</v>
      </c>
      <c r="J34" s="147">
        <f>SUMIFS('FAR1 01 particular and ous'!K$150:K$175,'FAR1 01 particular and ous'!$B$150:$B$175,'FAR1 01 particular'!$A34)</f>
        <v>9082000</v>
      </c>
      <c r="K34" s="147">
        <f>SUMIFS('FAR1 01 particular and ous'!L$150:L$175,'FAR1 01 particular and ous'!$B$150:$B$175,'FAR1 01 particular'!$A34)</f>
        <v>1909444.77</v>
      </c>
      <c r="L34" s="147">
        <f>SUMIFS('FAR1 01 particular and ous'!M$150:M$175,'FAR1 01 particular and ous'!$B$150:$B$175,'FAR1 01 particular'!$A34)</f>
        <v>3189162.11</v>
      </c>
      <c r="M34" s="147">
        <f>SUMIFS('FAR1 01 particular and ous'!N$150:N$175,'FAR1 01 particular and ous'!$B$150:$B$175,'FAR1 01 particular'!$A34)</f>
        <v>1914617.94</v>
      </c>
      <c r="N34" s="147">
        <f>SUMIFS('FAR1 01 particular and ous'!O$150:O$175,'FAR1 01 particular and ous'!$B$150:$B$175,'FAR1 01 particular'!$A34)</f>
        <v>0</v>
      </c>
      <c r="O34" s="147">
        <f>SUMIFS('FAR1 01 particular and ous'!P$150:P$175,'FAR1 01 particular and ous'!$B$150:$B$175,'FAR1 01 particular'!$A34)</f>
        <v>7013224.8200000003</v>
      </c>
      <c r="P34" s="147">
        <f>SUMIFS('FAR1 01 particular and ous'!Q$150:Q$175,'FAR1 01 particular and ous'!$B$150:$B$175,'FAR1 01 particular'!$A34)</f>
        <v>1909444.77</v>
      </c>
      <c r="Q34" s="147">
        <f>SUMIFS('FAR1 01 particular and ous'!R$150:R$175,'FAR1 01 particular and ous'!$B$150:$B$175,'FAR1 01 particular'!$A34)</f>
        <v>2594912.11</v>
      </c>
      <c r="R34" s="147">
        <f>SUMIFS('FAR1 01 particular and ous'!S$150:S$175,'FAR1 01 particular and ous'!$B$150:$B$175,'FAR1 01 particular'!$A34)</f>
        <v>1944146.1999999997</v>
      </c>
      <c r="S34" s="147">
        <f>SUMIFS('FAR1 01 particular and ous'!T$150:T$175,'FAR1 01 particular and ous'!$B$150:$B$175,'FAR1 01 particular'!$A34)</f>
        <v>0</v>
      </c>
      <c r="T34" s="147">
        <f>SUMIFS('FAR1 01 particular and ous'!U$150:U$175,'FAR1 01 particular and ous'!$B$150:$B$175,'FAR1 01 particular'!$A34)</f>
        <v>6448503.0800000001</v>
      </c>
      <c r="U34" s="147">
        <f>SUMIFS('FAR1 01 particular and ous'!V$150:V$175,'FAR1 01 particular and ous'!$B$150:$B$175,'FAR1 01 particular'!$A34)</f>
        <v>0</v>
      </c>
      <c r="V34" s="147">
        <f t="shared" si="2"/>
        <v>2068775.1799999997</v>
      </c>
      <c r="W34" s="147">
        <f>SUMIFS('FAR1 01 particular and ous'!X$150:X$175,'FAR1 01 particular and ous'!$B$150:$B$175,'FAR1 01 particular'!$A34)</f>
        <v>0</v>
      </c>
      <c r="X34" s="147">
        <f t="shared" si="3"/>
        <v>564721.74000000022</v>
      </c>
    </row>
    <row r="35" spans="1:24" s="94" customFormat="1" ht="39.950000000000003" customHeight="1" x14ac:dyDescent="0.25">
      <c r="A35" s="145" t="s">
        <v>40</v>
      </c>
      <c r="B35" s="146"/>
      <c r="C35" s="147">
        <f>SUMIFS('FAR1 01 particular and ous'!D$138:D$186,'FAR1 01 particular and ous'!$B$138:$B$186,'FAR1 01 particular'!$A35)</f>
        <v>113027000</v>
      </c>
      <c r="D35" s="147">
        <f>SUMIFS('FAR1 01 particular and ous'!E$138:E$186,'FAR1 01 particular and ous'!$B$138:$B$186,'FAR1 01 particular'!$A35)</f>
        <v>0</v>
      </c>
      <c r="E35" s="147">
        <f>SUMIFS('FAR1 01 particular and ous'!F$138:F$186,'FAR1 01 particular and ous'!$B$138:$B$186,'FAR1 01 particular'!$A35)</f>
        <v>113027000</v>
      </c>
      <c r="F35" s="147">
        <f>SUMIFS('FAR1 01 particular and ous'!G$138:G$186,'FAR1 01 particular and ous'!$B$138:$B$186,'FAR1 01 particular'!$A35)</f>
        <v>113027000</v>
      </c>
      <c r="G35" s="147">
        <f>SUMIFS('FAR1 01 particular and ous'!H$138:H$186,'FAR1 01 particular and ous'!$B$138:$B$186,'FAR1 01 particular'!$A35)</f>
        <v>0</v>
      </c>
      <c r="H35" s="147">
        <f>SUMIFS('FAR1 01 particular and ous'!I$138:I$186,'FAR1 01 particular and ous'!$B$138:$B$186,'FAR1 01 particular'!$A35)</f>
        <v>-30694638.460000001</v>
      </c>
      <c r="I35" s="147">
        <f>SUMIFS('FAR1 01 particular and ous'!J$138:J$186,'FAR1 01 particular and ous'!$B$138:$B$186,'FAR1 01 particular'!$A35)</f>
        <v>30694638.460000001</v>
      </c>
      <c r="J35" s="147">
        <f>SUMIFS('FAR1 01 particular and ous'!K$138:K$186,'FAR1 01 particular and ous'!$B$138:$B$186,'FAR1 01 particular'!$A35)</f>
        <v>113027000</v>
      </c>
      <c r="K35" s="147">
        <f>SUMIFS('FAR1 01 particular and ous'!L$138:L$186,'FAR1 01 particular and ous'!$B$138:$B$186,'FAR1 01 particular'!$A35)</f>
        <v>24064543.630000003</v>
      </c>
      <c r="L35" s="147">
        <f>SUMIFS('FAR1 01 particular and ous'!M$138:M$186,'FAR1 01 particular and ous'!$B$138:$B$186,'FAR1 01 particular'!$A35)</f>
        <v>10795509.450000001</v>
      </c>
      <c r="M35" s="147">
        <f>SUMIFS('FAR1 01 particular and ous'!N$138:N$186,'FAR1 01 particular and ous'!$B$138:$B$186,'FAR1 01 particular'!$A35)</f>
        <v>20044002.740000002</v>
      </c>
      <c r="N35" s="147">
        <f>SUMIFS('FAR1 01 particular and ous'!O$138:O$186,'FAR1 01 particular and ous'!$B$138:$B$186,'FAR1 01 particular'!$A35)</f>
        <v>0</v>
      </c>
      <c r="O35" s="147">
        <f>SUMIFS('FAR1 01 particular and ous'!P$138:P$186,'FAR1 01 particular and ous'!$B$138:$B$186,'FAR1 01 particular'!$A35)</f>
        <v>54904055.820000008</v>
      </c>
      <c r="P35" s="147">
        <f>SUMIFS('FAR1 01 particular and ous'!Q$138:Q$186,'FAR1 01 particular and ous'!$B$138:$B$186,'FAR1 01 particular'!$A35)</f>
        <v>8205466.6700000009</v>
      </c>
      <c r="Q35" s="147">
        <f>SUMIFS('FAR1 01 particular and ous'!R$138:R$186,'FAR1 01 particular and ous'!$B$138:$B$186,'FAR1 01 particular'!$A35)</f>
        <v>22797131.860000003</v>
      </c>
      <c r="R35" s="147">
        <f>SUMIFS('FAR1 01 particular and ous'!S$138:S$186,'FAR1 01 particular and ous'!$B$138:$B$186,'FAR1 01 particular'!$A35)</f>
        <v>12917668.93</v>
      </c>
      <c r="S35" s="147">
        <f>SUMIFS('FAR1 01 particular and ous'!T$138:T$186,'FAR1 01 particular and ous'!$B$138:$B$186,'FAR1 01 particular'!$A35)</f>
        <v>0</v>
      </c>
      <c r="T35" s="147">
        <f>SUMIFS('FAR1 01 particular and ous'!U$138:U$186,'FAR1 01 particular and ous'!$B$138:$B$186,'FAR1 01 particular'!$A35)</f>
        <v>43920267.460000008</v>
      </c>
      <c r="U35" s="147">
        <f>SUMIFS('FAR1 01 particular and ous'!V$138:V$186,'FAR1 01 particular and ous'!$B$138:$B$186,'FAR1 01 particular'!$A35)</f>
        <v>0</v>
      </c>
      <c r="V35" s="147">
        <f t="shared" si="2"/>
        <v>58122944.179999992</v>
      </c>
      <c r="W35" s="147">
        <f>SUMIFS('FAR1 01 particular and ous'!X$138:X$186,'FAR1 01 particular and ous'!$B$138:$B$186,'FAR1 01 particular'!$A35)</f>
        <v>9484.43</v>
      </c>
      <c r="X35" s="147">
        <f t="shared" si="3"/>
        <v>10974303.93</v>
      </c>
    </row>
    <row r="36" spans="1:24" s="94" customFormat="1" ht="39.950000000000003" customHeight="1" x14ac:dyDescent="0.25">
      <c r="A36" s="145" t="s">
        <v>42</v>
      </c>
      <c r="B36" s="146"/>
      <c r="C36" s="147">
        <f>SUMIFS('FAR1 01 particular and ous'!D$177,'FAR1 01 particular and ous'!$B$177,'FAR1 01 particular'!$A36)</f>
        <v>7480000</v>
      </c>
      <c r="D36" s="147">
        <f>SUMIFS('FAR1 01 particular and ous'!E$177,'FAR1 01 particular and ous'!$B$177,'FAR1 01 particular'!$A36)</f>
        <v>0</v>
      </c>
      <c r="E36" s="147">
        <f>SUMIFS('FAR1 01 particular and ous'!F$177,'FAR1 01 particular and ous'!$B$177,'FAR1 01 particular'!$A36)</f>
        <v>7480000</v>
      </c>
      <c r="F36" s="147">
        <f>SUMIFS('FAR1 01 particular and ous'!G$177,'FAR1 01 particular and ous'!$B$177,'FAR1 01 particular'!$A36)</f>
        <v>7480000</v>
      </c>
      <c r="G36" s="147">
        <f>SUMIFS('FAR1 01 particular and ous'!H$177,'FAR1 01 particular and ous'!$B$177,'FAR1 01 particular'!$A36)</f>
        <v>0</v>
      </c>
      <c r="H36" s="147">
        <f>SUMIFS('FAR1 01 particular and ous'!I$177,'FAR1 01 particular and ous'!$B$177,'FAR1 01 particular'!$A36)</f>
        <v>0</v>
      </c>
      <c r="I36" s="147">
        <f>SUMIFS('FAR1 01 particular and ous'!J$177,'FAR1 01 particular and ous'!$B$177,'FAR1 01 particular'!$A36)</f>
        <v>0</v>
      </c>
      <c r="J36" s="147">
        <f>SUMIFS('FAR1 01 particular and ous'!K$177,'FAR1 01 particular and ous'!$B$177,'FAR1 01 particular'!$A36)</f>
        <v>7480000</v>
      </c>
      <c r="K36" s="147">
        <f>SUMIFS('FAR1 01 particular and ous'!L$177,'FAR1 01 particular and ous'!$B$177,'FAR1 01 particular'!$A36)</f>
        <v>0</v>
      </c>
      <c r="L36" s="147">
        <f>SUMIFS('FAR1 01 particular and ous'!M$177,'FAR1 01 particular and ous'!$B$177,'FAR1 01 particular'!$A36)</f>
        <v>2157019</v>
      </c>
      <c r="M36" s="147">
        <f>SUMIFS('FAR1 01 particular and ous'!N$177,'FAR1 01 particular and ous'!$B$177,'FAR1 01 particular'!$A36)</f>
        <v>-1885224</v>
      </c>
      <c r="N36" s="147">
        <f>SUMIFS('FAR1 01 particular and ous'!O$177,'FAR1 01 particular and ous'!$B$177,'FAR1 01 particular'!$A36)</f>
        <v>0</v>
      </c>
      <c r="O36" s="147">
        <f>SUMIFS('FAR1 01 particular and ous'!P$177,'FAR1 01 particular and ous'!$B$177,'FAR1 01 particular'!$A36)</f>
        <v>271795</v>
      </c>
      <c r="P36" s="147">
        <f>SUMIFS('FAR1 01 particular and ous'!Q$177,'FAR1 01 particular and ous'!$B$177,'FAR1 01 particular'!$A36)</f>
        <v>0</v>
      </c>
      <c r="Q36" s="147">
        <f>SUMIFS('FAR1 01 particular and ous'!R$177,'FAR1 01 particular and ous'!$B$177,'FAR1 01 particular'!$A36)</f>
        <v>2078024</v>
      </c>
      <c r="R36" s="147">
        <f>SUMIFS('FAR1 01 particular and ous'!S$177,'FAR1 01 particular and ous'!$B$177,'FAR1 01 particular'!$A36)</f>
        <v>-1999029</v>
      </c>
      <c r="S36" s="147">
        <f>SUMIFS('FAR1 01 particular and ous'!T$177,'FAR1 01 particular and ous'!$B$177,'FAR1 01 particular'!$A36)</f>
        <v>0</v>
      </c>
      <c r="T36" s="147">
        <f>SUMIFS('FAR1 01 particular and ous'!U$177,'FAR1 01 particular and ous'!$B$177,'FAR1 01 particular'!$A36)</f>
        <v>78995</v>
      </c>
      <c r="U36" s="147">
        <f>SUMIFS('FAR1 01 particular and ous'!V$177,'FAR1 01 particular and ous'!$B$177,'FAR1 01 particular'!$A36)</f>
        <v>0</v>
      </c>
      <c r="V36" s="147">
        <f t="shared" si="2"/>
        <v>7208205</v>
      </c>
      <c r="W36" s="147">
        <f>SUMIFS('FAR1 01 particular and ous'!X$177,'FAR1 01 particular and ous'!$B$177,'FAR1 01 particular'!$A36)</f>
        <v>0</v>
      </c>
      <c r="X36" s="147">
        <f t="shared" si="3"/>
        <v>192800</v>
      </c>
    </row>
    <row r="37" spans="1:24" s="141" customFormat="1" ht="39.950000000000003" customHeight="1" x14ac:dyDescent="0.25">
      <c r="A37" s="142" t="s">
        <v>158</v>
      </c>
      <c r="B37" s="144">
        <v>200000100002000</v>
      </c>
      <c r="C37" s="140">
        <f>C38+C39</f>
        <v>16069000</v>
      </c>
      <c r="D37" s="140">
        <f t="shared" ref="D37:W37" si="10">D38+D39</f>
        <v>0</v>
      </c>
      <c r="E37" s="140">
        <f t="shared" si="10"/>
        <v>16069000</v>
      </c>
      <c r="F37" s="140">
        <f t="shared" si="10"/>
        <v>16069000</v>
      </c>
      <c r="G37" s="140">
        <f t="shared" si="10"/>
        <v>0</v>
      </c>
      <c r="H37" s="140">
        <f t="shared" si="10"/>
        <v>-33750</v>
      </c>
      <c r="I37" s="140">
        <f t="shared" si="10"/>
        <v>33750</v>
      </c>
      <c r="J37" s="140">
        <f t="shared" si="10"/>
        <v>16069000</v>
      </c>
      <c r="K37" s="140">
        <f t="shared" si="10"/>
        <v>2514159.89</v>
      </c>
      <c r="L37" s="140">
        <f t="shared" si="10"/>
        <v>4375017.5600000005</v>
      </c>
      <c r="M37" s="140">
        <f t="shared" si="10"/>
        <v>2839272.87</v>
      </c>
      <c r="N37" s="140">
        <f t="shared" si="10"/>
        <v>0</v>
      </c>
      <c r="O37" s="140">
        <f t="shared" si="10"/>
        <v>9728450.3200000003</v>
      </c>
      <c r="P37" s="140">
        <f t="shared" si="10"/>
        <v>2451530.04</v>
      </c>
      <c r="Q37" s="140">
        <f t="shared" si="10"/>
        <v>3570802.67</v>
      </c>
      <c r="R37" s="140">
        <f t="shared" si="10"/>
        <v>2225724.06</v>
      </c>
      <c r="S37" s="140">
        <f t="shared" si="10"/>
        <v>0</v>
      </c>
      <c r="T37" s="140">
        <f t="shared" si="10"/>
        <v>8248056.7699999996</v>
      </c>
      <c r="U37" s="140">
        <f t="shared" si="10"/>
        <v>0</v>
      </c>
      <c r="V37" s="140">
        <f t="shared" si="2"/>
        <v>6340549.6799999997</v>
      </c>
      <c r="W37" s="140">
        <f t="shared" si="10"/>
        <v>1842.69</v>
      </c>
      <c r="X37" s="140">
        <f t="shared" si="3"/>
        <v>1478550.8600000008</v>
      </c>
    </row>
    <row r="38" spans="1:24" s="94" customFormat="1" ht="39.950000000000003" customHeight="1" x14ac:dyDescent="0.25">
      <c r="A38" s="145" t="s">
        <v>39</v>
      </c>
      <c r="B38" s="146"/>
      <c r="C38" s="147">
        <f>SUMIFS('FAR1 01 particular and ous'!D$192:D$197,'FAR1 01 particular and ous'!$B$192:$B$197,'FAR1 01 particular'!$A38)</f>
        <v>9389000</v>
      </c>
      <c r="D38" s="147">
        <f>SUMIFS('FAR1 01 particular and ous'!E$192:E$197,'FAR1 01 particular and ous'!$B$192:$B$197,'FAR1 01 particular'!$A38)</f>
        <v>0</v>
      </c>
      <c r="E38" s="147">
        <f>SUMIFS('FAR1 01 particular and ous'!F$192:F$197,'FAR1 01 particular and ous'!$B$192:$B$197,'FAR1 01 particular'!$A38)</f>
        <v>9389000</v>
      </c>
      <c r="F38" s="147">
        <f>SUMIFS('FAR1 01 particular and ous'!G$192:G$197,'FAR1 01 particular and ous'!$B$192:$B$197,'FAR1 01 particular'!$A38)</f>
        <v>9389000</v>
      </c>
      <c r="G38" s="147">
        <f>SUMIFS('FAR1 01 particular and ous'!H$192:H$197,'FAR1 01 particular and ous'!$B$192:$B$197,'FAR1 01 particular'!$A38)</f>
        <v>0</v>
      </c>
      <c r="H38" s="147">
        <f>SUMIFS('FAR1 01 particular and ous'!I$192:I$197,'FAR1 01 particular and ous'!$B$192:$B$197,'FAR1 01 particular'!$A38)</f>
        <v>0</v>
      </c>
      <c r="I38" s="147">
        <f>SUMIFS('FAR1 01 particular and ous'!J$192:J$197,'FAR1 01 particular and ous'!$B$192:$B$197,'FAR1 01 particular'!$A38)</f>
        <v>0</v>
      </c>
      <c r="J38" s="147">
        <f>SUMIFS('FAR1 01 particular and ous'!K$192:K$197,'FAR1 01 particular and ous'!$B$192:$B$197,'FAR1 01 particular'!$A38)</f>
        <v>9389000</v>
      </c>
      <c r="K38" s="147">
        <f>SUMIFS('FAR1 01 particular and ous'!L$192:L$197,'FAR1 01 particular and ous'!$B$192:$B$197,'FAR1 01 particular'!$A38)</f>
        <v>1975899</v>
      </c>
      <c r="L38" s="147">
        <f>SUMIFS('FAR1 01 particular and ous'!M$192:M$197,'FAR1 01 particular and ous'!$B$192:$B$197,'FAR1 01 particular'!$A38)</f>
        <v>3329899</v>
      </c>
      <c r="M38" s="147">
        <f>SUMIFS('FAR1 01 particular and ous'!N$192:N$197,'FAR1 01 particular and ous'!$B$192:$B$197,'FAR1 01 particular'!$A38)</f>
        <v>1975899</v>
      </c>
      <c r="N38" s="147">
        <f>SUMIFS('FAR1 01 particular and ous'!O$192:O$197,'FAR1 01 particular and ous'!$B$192:$B$197,'FAR1 01 particular'!$A38)</f>
        <v>0</v>
      </c>
      <c r="O38" s="147">
        <f>SUMIFS('FAR1 01 particular and ous'!P$192:P$197,'FAR1 01 particular and ous'!$B$192:$B$197,'FAR1 01 particular'!$A38)</f>
        <v>7281697</v>
      </c>
      <c r="P38" s="147">
        <f>SUMIFS('FAR1 01 particular and ous'!Q$192:Q$197,'FAR1 01 particular and ous'!$B$192:$B$197,'FAR1 01 particular'!$A38)</f>
        <v>1975899</v>
      </c>
      <c r="Q38" s="147">
        <f>SUMIFS('FAR1 01 particular and ous'!R$192:R$197,'FAR1 01 particular and ous'!$B$192:$B$197,'FAR1 01 particular'!$A38)</f>
        <v>2680899</v>
      </c>
      <c r="R38" s="147">
        <f>SUMIFS('FAR1 01 particular and ous'!S$192:S$197,'FAR1 01 particular and ous'!$B$192:$B$197,'FAR1 01 particular'!$A38)</f>
        <v>2001899</v>
      </c>
      <c r="S38" s="147">
        <f>SUMIFS('FAR1 01 particular and ous'!T$192:T$197,'FAR1 01 particular and ous'!$B$192:$B$197,'FAR1 01 particular'!$A38)</f>
        <v>0</v>
      </c>
      <c r="T38" s="147">
        <f>SUMIFS('FAR1 01 particular and ous'!U$192:U$197,'FAR1 01 particular and ous'!$B$192:$B$197,'FAR1 01 particular'!$A38)</f>
        <v>6658697</v>
      </c>
      <c r="U38" s="147">
        <f>SUMIFS('FAR1 01 particular and ous'!V$192:V$197,'FAR1 01 particular and ous'!$B$192:$B$197,'FAR1 01 particular'!$A38)</f>
        <v>0</v>
      </c>
      <c r="V38" s="147">
        <f>SUMIFS('FAR1 01 particular and ous'!W$192:W$197,'FAR1 01 particular and ous'!$B$192:$B$197,'FAR1 01 particular'!$A38)</f>
        <v>2107303</v>
      </c>
      <c r="W38" s="147">
        <f>SUMIFS('FAR1 01 particular and ous'!X$192:X$197,'FAR1 01 particular and ous'!$B$192:$B$197,'FAR1 01 particular'!$A38)</f>
        <v>0</v>
      </c>
      <c r="X38" s="147">
        <f>SUMIFS('FAR1 01 particular and ous'!Y$192:Y$197,'FAR1 01 particular and ous'!$B$192:$B$197,'FAR1 01 particular'!$A38)</f>
        <v>623000</v>
      </c>
    </row>
    <row r="39" spans="1:24" s="94" customFormat="1" ht="39.950000000000003" customHeight="1" x14ac:dyDescent="0.25">
      <c r="A39" s="145" t="s">
        <v>40</v>
      </c>
      <c r="B39" s="146"/>
      <c r="C39" s="147">
        <f>SUMIFS('FAR1 01 particular and ous'!D$193:D$197,'FAR1 01 particular and ous'!$B$193:$B$197,'FAR1 01 particular'!$A39)</f>
        <v>6680000</v>
      </c>
      <c r="D39" s="147">
        <f>SUMIFS('FAR1 01 particular and ous'!E$193:E$197,'FAR1 01 particular and ous'!$B$193:$B$197,'FAR1 01 particular'!$A39)</f>
        <v>0</v>
      </c>
      <c r="E39" s="147">
        <f>SUMIFS('FAR1 01 particular and ous'!F$193:F$197,'FAR1 01 particular and ous'!$B$193:$B$197,'FAR1 01 particular'!$A39)</f>
        <v>6680000</v>
      </c>
      <c r="F39" s="147">
        <f>SUMIFS('FAR1 01 particular and ous'!G$193:G$197,'FAR1 01 particular and ous'!$B$193:$B$197,'FAR1 01 particular'!$A39)</f>
        <v>6680000</v>
      </c>
      <c r="G39" s="147">
        <f>SUMIFS('FAR1 01 particular and ous'!H$193:H$197,'FAR1 01 particular and ous'!$B$193:$B$197,'FAR1 01 particular'!$A39)</f>
        <v>0</v>
      </c>
      <c r="H39" s="147">
        <f>SUMIFS('FAR1 01 particular and ous'!I$193:I$197,'FAR1 01 particular and ous'!$B$193:$B$197,'FAR1 01 particular'!$A39)</f>
        <v>-33750</v>
      </c>
      <c r="I39" s="147">
        <f>SUMIFS('FAR1 01 particular and ous'!J$193:J$197,'FAR1 01 particular and ous'!$B$193:$B$197,'FAR1 01 particular'!$A39)</f>
        <v>33750</v>
      </c>
      <c r="J39" s="147">
        <f>SUMIFS('FAR1 01 particular and ous'!K$193:K$197,'FAR1 01 particular and ous'!$B$193:$B$197,'FAR1 01 particular'!$A39)</f>
        <v>6680000</v>
      </c>
      <c r="K39" s="147">
        <f>SUMIFS('FAR1 01 particular and ous'!L$193:L$197,'FAR1 01 particular and ous'!$B$193:$B$197,'FAR1 01 particular'!$A39)</f>
        <v>538260.89</v>
      </c>
      <c r="L39" s="147">
        <f>SUMIFS('FAR1 01 particular and ous'!M$193:M$197,'FAR1 01 particular and ous'!$B$193:$B$197,'FAR1 01 particular'!$A39)</f>
        <v>1045118.56</v>
      </c>
      <c r="M39" s="147">
        <f>SUMIFS('FAR1 01 particular and ous'!N$193:N$197,'FAR1 01 particular and ous'!$B$193:$B$197,'FAR1 01 particular'!$A39)</f>
        <v>863373.86999999988</v>
      </c>
      <c r="N39" s="147">
        <f>SUMIFS('FAR1 01 particular and ous'!O$193:O$197,'FAR1 01 particular and ous'!$B$193:$B$197,'FAR1 01 particular'!$A39)</f>
        <v>0</v>
      </c>
      <c r="O39" s="147">
        <f>SUMIFS('FAR1 01 particular and ous'!P$193:P$197,'FAR1 01 particular and ous'!$B$193:$B$197,'FAR1 01 particular'!$A39)</f>
        <v>2446753.3200000003</v>
      </c>
      <c r="P39" s="147">
        <f>SUMIFS('FAR1 01 particular and ous'!Q$193:Q$197,'FAR1 01 particular and ous'!$B$193:$B$197,'FAR1 01 particular'!$A39)</f>
        <v>475631.04</v>
      </c>
      <c r="Q39" s="147">
        <f>SUMIFS('FAR1 01 particular and ous'!R$193:R$197,'FAR1 01 particular and ous'!$B$193:$B$197,'FAR1 01 particular'!$A39)</f>
        <v>889903.67</v>
      </c>
      <c r="R39" s="147">
        <f>SUMIFS('FAR1 01 particular and ous'!S$193:S$197,'FAR1 01 particular and ous'!$B$193:$B$197,'FAR1 01 particular'!$A39)</f>
        <v>223825.05999999994</v>
      </c>
      <c r="S39" s="147">
        <f>SUMIFS('FAR1 01 particular and ous'!T$193:T$197,'FAR1 01 particular and ous'!$B$193:$B$197,'FAR1 01 particular'!$A39)</f>
        <v>0</v>
      </c>
      <c r="T39" s="147">
        <f>SUMIFS('FAR1 01 particular and ous'!U$193:U$197,'FAR1 01 particular and ous'!$B$193:$B$197,'FAR1 01 particular'!$A39)</f>
        <v>1589359.77</v>
      </c>
      <c r="U39" s="147">
        <f>SUMIFS('FAR1 01 particular and ous'!V$193:V$197,'FAR1 01 particular and ous'!$B$193:$B$197,'FAR1 01 particular'!$A39)</f>
        <v>0</v>
      </c>
      <c r="V39" s="147">
        <f>SUMIFS('FAR1 01 particular and ous'!W$193:W$197,'FAR1 01 particular and ous'!$B$193:$B$197,'FAR1 01 particular'!$A39)</f>
        <v>4233246.68</v>
      </c>
      <c r="W39" s="147">
        <f>SUMIFS('FAR1 01 particular and ous'!X$193:X$197,'FAR1 01 particular and ous'!$B$193:$B$197,'FAR1 01 particular'!$A39)</f>
        <v>1842.69</v>
      </c>
      <c r="X39" s="147">
        <f>SUMIFS('FAR1 01 particular and ous'!Y$193:Y$197,'FAR1 01 particular and ous'!$B$193:$B$197,'FAR1 01 particular'!$A39)</f>
        <v>855550.86000000034</v>
      </c>
    </row>
    <row r="40" spans="1:24" s="141" customFormat="1" ht="39.950000000000003" customHeight="1" x14ac:dyDescent="0.25">
      <c r="A40" s="138" t="s">
        <v>159</v>
      </c>
      <c r="B40" s="144">
        <v>200000100003000</v>
      </c>
      <c r="C40" s="140">
        <f>C41+C42</f>
        <v>29538000</v>
      </c>
      <c r="D40" s="140">
        <f t="shared" ref="D40:W40" si="11">D41+D42</f>
        <v>0</v>
      </c>
      <c r="E40" s="140">
        <f t="shared" si="11"/>
        <v>29538000</v>
      </c>
      <c r="F40" s="140">
        <f t="shared" si="11"/>
        <v>29538000</v>
      </c>
      <c r="G40" s="140">
        <f t="shared" si="11"/>
        <v>0</v>
      </c>
      <c r="H40" s="140">
        <f t="shared" si="11"/>
        <v>-901000</v>
      </c>
      <c r="I40" s="140">
        <f t="shared" si="11"/>
        <v>901000</v>
      </c>
      <c r="J40" s="140">
        <f t="shared" si="11"/>
        <v>29538000</v>
      </c>
      <c r="K40" s="140">
        <f t="shared" si="11"/>
        <v>5670511.1399999997</v>
      </c>
      <c r="L40" s="140">
        <f t="shared" si="11"/>
        <v>9204921.2899999991</v>
      </c>
      <c r="M40" s="140">
        <f t="shared" si="11"/>
        <v>6620188.2599999998</v>
      </c>
      <c r="N40" s="140">
        <f t="shared" si="11"/>
        <v>0</v>
      </c>
      <c r="O40" s="140">
        <f t="shared" si="11"/>
        <v>21495620.690000001</v>
      </c>
      <c r="P40" s="140">
        <f t="shared" si="11"/>
        <v>5353715.43</v>
      </c>
      <c r="Q40" s="140">
        <f t="shared" si="11"/>
        <v>7224585.7600000007</v>
      </c>
      <c r="R40" s="140">
        <f t="shared" si="11"/>
        <v>6633713.1699999999</v>
      </c>
      <c r="S40" s="140">
        <f t="shared" si="11"/>
        <v>0</v>
      </c>
      <c r="T40" s="140">
        <f t="shared" si="11"/>
        <v>19212014.359999999</v>
      </c>
      <c r="U40" s="140">
        <f t="shared" si="11"/>
        <v>0</v>
      </c>
      <c r="V40" s="140">
        <f t="shared" si="2"/>
        <v>8042379.3099999987</v>
      </c>
      <c r="W40" s="140">
        <f t="shared" si="11"/>
        <v>13605.57</v>
      </c>
      <c r="X40" s="140">
        <f t="shared" si="3"/>
        <v>2270000.7600000021</v>
      </c>
    </row>
    <row r="41" spans="1:24" s="94" customFormat="1" ht="39.950000000000003" customHeight="1" x14ac:dyDescent="0.25">
      <c r="A41" s="145" t="s">
        <v>39</v>
      </c>
      <c r="B41" s="146"/>
      <c r="C41" s="147">
        <f>SUMIFS('FAR1 01 particular and ous'!D$201:D$223,'FAR1 01 particular and ous'!$B$201:$B$223,'FAR1 01 particular'!$A41)</f>
        <v>23656000</v>
      </c>
      <c r="D41" s="147">
        <f>SUMIFS('FAR1 01 particular and ous'!E$201:E$223,'FAR1 01 particular and ous'!$B$201:$B$223,'FAR1 01 particular'!$A41)</f>
        <v>0</v>
      </c>
      <c r="E41" s="147">
        <f>SUMIFS('FAR1 01 particular and ous'!F$201:F$223,'FAR1 01 particular and ous'!$B$201:$B$223,'FAR1 01 particular'!$A41)</f>
        <v>23656000</v>
      </c>
      <c r="F41" s="147">
        <f>SUMIFS('FAR1 01 particular and ous'!G$201:G$223,'FAR1 01 particular and ous'!$B$201:$B$223,'FAR1 01 particular'!$A41)</f>
        <v>23656000</v>
      </c>
      <c r="G41" s="147">
        <f>SUMIFS('FAR1 01 particular and ous'!H$201:H$223,'FAR1 01 particular and ous'!$B$201:$B$223,'FAR1 01 particular'!$A41)</f>
        <v>0</v>
      </c>
      <c r="H41" s="147">
        <f>SUMIFS('FAR1 01 particular and ous'!I$201:I$223,'FAR1 01 particular and ous'!$B$201:$B$223,'FAR1 01 particular'!$A41)</f>
        <v>0</v>
      </c>
      <c r="I41" s="147">
        <f>SUMIFS('FAR1 01 particular and ous'!J$201:J$223,'FAR1 01 particular and ous'!$B$201:$B$223,'FAR1 01 particular'!$A41)</f>
        <v>0</v>
      </c>
      <c r="J41" s="147">
        <f>SUMIFS('FAR1 01 particular and ous'!K$201:K$223,'FAR1 01 particular and ous'!$B$201:$B$223,'FAR1 01 particular'!$A41)</f>
        <v>23656000</v>
      </c>
      <c r="K41" s="147">
        <f>SUMIFS('FAR1 01 particular and ous'!L$201:L$223,'FAR1 01 particular and ous'!$B$201:$B$223,'FAR1 01 particular'!$A41)</f>
        <v>4942602</v>
      </c>
      <c r="L41" s="147">
        <f>SUMIFS('FAR1 01 particular and ous'!M$201:M$223,'FAR1 01 particular and ous'!$B$201:$B$223,'FAR1 01 particular'!$A41)</f>
        <v>8343936</v>
      </c>
      <c r="M41" s="147">
        <f>SUMIFS('FAR1 01 particular and ous'!N$201:N$223,'FAR1 01 particular and ous'!$B$201:$B$223,'FAR1 01 particular'!$A41)</f>
        <v>5005962</v>
      </c>
      <c r="N41" s="147">
        <f>SUMIFS('FAR1 01 particular and ous'!O$201:O$223,'FAR1 01 particular and ous'!$B$201:$B$223,'FAR1 01 particular'!$A41)</f>
        <v>0</v>
      </c>
      <c r="O41" s="147">
        <f>SUMIFS('FAR1 01 particular and ous'!P$201:P$223,'FAR1 01 particular and ous'!$B$201:$B$223,'FAR1 01 particular'!$A41)</f>
        <v>18292500</v>
      </c>
      <c r="P41" s="147">
        <f>SUMIFS('FAR1 01 particular and ous'!Q$201:Q$223,'FAR1 01 particular and ous'!$B$201:$B$223,'FAR1 01 particular'!$A41)</f>
        <v>4942602</v>
      </c>
      <c r="Q41" s="147">
        <f>SUMIFS('FAR1 01 particular and ous'!R$201:R$223,'FAR1 01 particular and ous'!$B$201:$B$223,'FAR1 01 particular'!$A41)</f>
        <v>6707269.0000000009</v>
      </c>
      <c r="R41" s="147">
        <f>SUMIFS('FAR1 01 particular and ous'!S$201:S$223,'FAR1 01 particular and ous'!$B$201:$B$223,'FAR1 01 particular'!$A41)</f>
        <v>5098962</v>
      </c>
      <c r="S41" s="147">
        <f>SUMIFS('FAR1 01 particular and ous'!T$201:T$223,'FAR1 01 particular and ous'!$B$201:$B$223,'FAR1 01 particular'!$A41)</f>
        <v>0</v>
      </c>
      <c r="T41" s="147">
        <f>SUMIFS('FAR1 01 particular and ous'!U$201:U$223,'FAR1 01 particular and ous'!$B$201:$B$223,'FAR1 01 particular'!$A41)</f>
        <v>16748833</v>
      </c>
      <c r="U41" s="147">
        <f>SUMIFS('FAR1 01 particular and ous'!V$201:V$223,'FAR1 01 particular and ous'!$B$201:$B$223,'FAR1 01 particular'!$A41)</f>
        <v>0</v>
      </c>
      <c r="V41" s="147">
        <f>SUMIFS('FAR1 01 particular and ous'!W$201:W$223,'FAR1 01 particular and ous'!$B$201:$B$223,'FAR1 01 particular'!$A41)</f>
        <v>5363500</v>
      </c>
      <c r="W41" s="147">
        <f>SUMIFS('FAR1 01 particular and ous'!X$201:X$223,'FAR1 01 particular and ous'!$B$201:$B$223,'FAR1 01 particular'!$A41)</f>
        <v>0</v>
      </c>
      <c r="X41" s="147">
        <f>SUMIFS('FAR1 01 particular and ous'!Y$201:Y$223,'FAR1 01 particular and ous'!$B$201:$B$223,'FAR1 01 particular'!$A41)</f>
        <v>1543667</v>
      </c>
    </row>
    <row r="42" spans="1:24" s="94" customFormat="1" ht="39.950000000000003" customHeight="1" x14ac:dyDescent="0.25">
      <c r="A42" s="145" t="s">
        <v>40</v>
      </c>
      <c r="B42" s="146"/>
      <c r="C42" s="147">
        <f>SUMIFS('FAR1 01 particular and ous'!D$201:D$223,'FAR1 01 particular and ous'!$B$201:$B$223,'FAR1 01 particular'!$A42)</f>
        <v>5882000</v>
      </c>
      <c r="D42" s="147">
        <f>SUMIFS('FAR1 01 particular and ous'!E$201:E$223,'FAR1 01 particular and ous'!$B$201:$B$223,'FAR1 01 particular'!$A42)</f>
        <v>0</v>
      </c>
      <c r="E42" s="147">
        <f>SUMIFS('FAR1 01 particular and ous'!F$201:F$223,'FAR1 01 particular and ous'!$B$201:$B$223,'FAR1 01 particular'!$A42)</f>
        <v>5882000</v>
      </c>
      <c r="F42" s="147">
        <f>SUMIFS('FAR1 01 particular and ous'!G$201:G$223,'FAR1 01 particular and ous'!$B$201:$B$223,'FAR1 01 particular'!$A42)</f>
        <v>5882000</v>
      </c>
      <c r="G42" s="147">
        <f>SUMIFS('FAR1 01 particular and ous'!H$201:H$223,'FAR1 01 particular and ous'!$B$201:$B$223,'FAR1 01 particular'!$A42)</f>
        <v>0</v>
      </c>
      <c r="H42" s="147">
        <f>SUMIFS('FAR1 01 particular and ous'!I$201:I$223,'FAR1 01 particular and ous'!$B$201:$B$223,'FAR1 01 particular'!$A42)</f>
        <v>-901000</v>
      </c>
      <c r="I42" s="147">
        <f>SUMIFS('FAR1 01 particular and ous'!J$201:J$223,'FAR1 01 particular and ous'!$B$201:$B$223,'FAR1 01 particular'!$A42)</f>
        <v>901000</v>
      </c>
      <c r="J42" s="147">
        <f>SUMIFS('FAR1 01 particular and ous'!K$201:K$223,'FAR1 01 particular and ous'!$B$201:$B$223,'FAR1 01 particular'!$A42)</f>
        <v>5882000</v>
      </c>
      <c r="K42" s="147">
        <f>SUMIFS('FAR1 01 particular and ous'!L$201:L$223,'FAR1 01 particular and ous'!$B$201:$B$223,'FAR1 01 particular'!$A42)</f>
        <v>727909.14</v>
      </c>
      <c r="L42" s="147">
        <f>SUMIFS('FAR1 01 particular and ous'!M$201:M$223,'FAR1 01 particular and ous'!$B$201:$B$223,'FAR1 01 particular'!$A42)</f>
        <v>860985.29</v>
      </c>
      <c r="M42" s="147">
        <f>SUMIFS('FAR1 01 particular and ous'!N$201:N$223,'FAR1 01 particular and ous'!$B$201:$B$223,'FAR1 01 particular'!$A42)</f>
        <v>1614226.26</v>
      </c>
      <c r="N42" s="147">
        <f>SUMIFS('FAR1 01 particular and ous'!O$201:O$223,'FAR1 01 particular and ous'!$B$201:$B$223,'FAR1 01 particular'!$A42)</f>
        <v>0</v>
      </c>
      <c r="O42" s="147">
        <f>SUMIFS('FAR1 01 particular and ous'!P$201:P$223,'FAR1 01 particular and ous'!$B$201:$B$223,'FAR1 01 particular'!$A42)</f>
        <v>3203120.6900000004</v>
      </c>
      <c r="P42" s="147">
        <f>SUMIFS('FAR1 01 particular and ous'!Q$201:Q$223,'FAR1 01 particular and ous'!$B$201:$B$223,'FAR1 01 particular'!$A42)</f>
        <v>411113.43</v>
      </c>
      <c r="Q42" s="147">
        <f>SUMIFS('FAR1 01 particular and ous'!R$201:R$223,'FAR1 01 particular and ous'!$B$201:$B$223,'FAR1 01 particular'!$A42)</f>
        <v>517316.76</v>
      </c>
      <c r="R42" s="147">
        <f>SUMIFS('FAR1 01 particular and ous'!S$201:S$223,'FAR1 01 particular and ous'!$B$201:$B$223,'FAR1 01 particular'!$A42)</f>
        <v>1534751.1699999997</v>
      </c>
      <c r="S42" s="147">
        <f>SUMIFS('FAR1 01 particular and ous'!T$201:T$223,'FAR1 01 particular and ous'!$B$201:$B$223,'FAR1 01 particular'!$A42)</f>
        <v>0</v>
      </c>
      <c r="T42" s="147">
        <f>SUMIFS('FAR1 01 particular and ous'!U$201:U$223,'FAR1 01 particular and ous'!$B$201:$B$223,'FAR1 01 particular'!$A42)</f>
        <v>2463181.3599999994</v>
      </c>
      <c r="U42" s="147">
        <f>SUMIFS('FAR1 01 particular and ous'!V$201:V$223,'FAR1 01 particular and ous'!$B$201:$B$223,'FAR1 01 particular'!$A42)</f>
        <v>0</v>
      </c>
      <c r="V42" s="147">
        <f>SUMIFS('FAR1 01 particular and ous'!W$201:W$223,'FAR1 01 particular and ous'!$B$201:$B$223,'FAR1 01 particular'!$A42)</f>
        <v>2678879.3099999996</v>
      </c>
      <c r="W42" s="147">
        <f>SUMIFS('FAR1 01 particular and ous'!X$201:X$223,'FAR1 01 particular and ous'!$B$201:$B$223,'FAR1 01 particular'!$A42)</f>
        <v>13605.57</v>
      </c>
      <c r="X42" s="147">
        <f>SUMIFS('FAR1 01 particular and ous'!Y$201:Y$223,'FAR1 01 particular and ous'!$B$201:$B$223,'FAR1 01 particular'!$A42)</f>
        <v>726333.76000000106</v>
      </c>
    </row>
    <row r="43" spans="1:24" s="141" customFormat="1" ht="39.950000000000003" customHeight="1" x14ac:dyDescent="0.25">
      <c r="A43" s="138" t="s">
        <v>33</v>
      </c>
      <c r="B43" s="144">
        <v>300000000000000</v>
      </c>
      <c r="C43" s="140">
        <f t="shared" ref="C43:U43" si="12">C44+C53</f>
        <v>846717000</v>
      </c>
      <c r="D43" s="140">
        <f t="shared" si="12"/>
        <v>0</v>
      </c>
      <c r="E43" s="140">
        <f t="shared" si="12"/>
        <v>846717000</v>
      </c>
      <c r="F43" s="140">
        <f t="shared" si="12"/>
        <v>846717000</v>
      </c>
      <c r="G43" s="140">
        <f t="shared" si="12"/>
        <v>0</v>
      </c>
      <c r="H43" s="140">
        <f t="shared" si="12"/>
        <v>-35528600</v>
      </c>
      <c r="I43" s="140">
        <f t="shared" si="12"/>
        <v>35528600</v>
      </c>
      <c r="J43" s="140">
        <f t="shared" si="12"/>
        <v>846717000</v>
      </c>
      <c r="K43" s="140">
        <f t="shared" si="12"/>
        <v>145449632.81</v>
      </c>
      <c r="L43" s="140">
        <f t="shared" si="12"/>
        <v>234201988.69</v>
      </c>
      <c r="M43" s="140">
        <f t="shared" si="12"/>
        <v>251644612.60000002</v>
      </c>
      <c r="N43" s="140">
        <f t="shared" si="12"/>
        <v>0</v>
      </c>
      <c r="O43" s="140">
        <f t="shared" si="12"/>
        <v>631296234.10000002</v>
      </c>
      <c r="P43" s="140">
        <f t="shared" si="12"/>
        <v>132540410.88999999</v>
      </c>
      <c r="Q43" s="140">
        <f t="shared" si="12"/>
        <v>214187984.31999999</v>
      </c>
      <c r="R43" s="140">
        <f t="shared" si="12"/>
        <v>208510262.06999999</v>
      </c>
      <c r="S43" s="140">
        <f t="shared" si="12"/>
        <v>0</v>
      </c>
      <c r="T43" s="140">
        <f t="shared" si="12"/>
        <v>555238657.27999997</v>
      </c>
      <c r="U43" s="140">
        <f t="shared" si="12"/>
        <v>0</v>
      </c>
      <c r="V43" s="140">
        <f t="shared" si="2"/>
        <v>215420765.89999998</v>
      </c>
      <c r="W43" s="140">
        <f>W44+W53</f>
        <v>650620.57999999996</v>
      </c>
      <c r="X43" s="140">
        <f t="shared" si="3"/>
        <v>75406956.240000054</v>
      </c>
    </row>
    <row r="44" spans="1:24" s="141" customFormat="1" ht="39.950000000000003" customHeight="1" x14ac:dyDescent="0.25">
      <c r="A44" s="142" t="s">
        <v>160</v>
      </c>
      <c r="B44" s="144">
        <v>310000000000000</v>
      </c>
      <c r="C44" s="140">
        <f t="shared" ref="C44:U44" si="13">C45+C49</f>
        <v>382955000</v>
      </c>
      <c r="D44" s="140">
        <f t="shared" si="13"/>
        <v>0</v>
      </c>
      <c r="E44" s="140">
        <f t="shared" si="13"/>
        <v>382955000</v>
      </c>
      <c r="F44" s="140">
        <f t="shared" si="13"/>
        <v>382955000</v>
      </c>
      <c r="G44" s="140">
        <f t="shared" si="13"/>
        <v>0</v>
      </c>
      <c r="H44" s="140">
        <f t="shared" si="13"/>
        <v>-1343400</v>
      </c>
      <c r="I44" s="140">
        <f t="shared" si="13"/>
        <v>1343400</v>
      </c>
      <c r="J44" s="140">
        <f t="shared" si="13"/>
        <v>382955000</v>
      </c>
      <c r="K44" s="140">
        <f t="shared" si="13"/>
        <v>71196829.620000005</v>
      </c>
      <c r="L44" s="140">
        <f t="shared" si="13"/>
        <v>116031877.02000001</v>
      </c>
      <c r="M44" s="140">
        <f t="shared" si="13"/>
        <v>89395949.359999985</v>
      </c>
      <c r="N44" s="140">
        <f t="shared" si="13"/>
        <v>0</v>
      </c>
      <c r="O44" s="140">
        <f t="shared" si="13"/>
        <v>276624656</v>
      </c>
      <c r="P44" s="140">
        <f t="shared" si="13"/>
        <v>68624684.129999995</v>
      </c>
      <c r="Q44" s="140">
        <f t="shared" si="13"/>
        <v>106775008.55000001</v>
      </c>
      <c r="R44" s="140">
        <f t="shared" si="13"/>
        <v>89824904.75999999</v>
      </c>
      <c r="S44" s="140">
        <f t="shared" si="13"/>
        <v>0</v>
      </c>
      <c r="T44" s="140">
        <f t="shared" si="13"/>
        <v>265224597.44</v>
      </c>
      <c r="U44" s="140">
        <f t="shared" si="13"/>
        <v>0</v>
      </c>
      <c r="V44" s="140">
        <f t="shared" si="2"/>
        <v>106330344</v>
      </c>
      <c r="W44" s="140">
        <f>W45+W49</f>
        <v>212128.11000000002</v>
      </c>
      <c r="X44" s="140">
        <f t="shared" si="3"/>
        <v>11187930.450000003</v>
      </c>
    </row>
    <row r="45" spans="1:24" s="141" customFormat="1" ht="39.950000000000003" customHeight="1" x14ac:dyDescent="0.25">
      <c r="A45" s="142" t="s">
        <v>201</v>
      </c>
      <c r="B45" s="144">
        <v>310100000000000</v>
      </c>
      <c r="C45" s="140">
        <f>C46</f>
        <v>312279000</v>
      </c>
      <c r="D45" s="140">
        <f t="shared" ref="D45:W45" si="14">D46</f>
        <v>0</v>
      </c>
      <c r="E45" s="140">
        <f t="shared" si="14"/>
        <v>312279000</v>
      </c>
      <c r="F45" s="140">
        <f t="shared" si="14"/>
        <v>312279000</v>
      </c>
      <c r="G45" s="140">
        <f t="shared" si="14"/>
        <v>0</v>
      </c>
      <c r="H45" s="140">
        <f t="shared" si="14"/>
        <v>-1193400</v>
      </c>
      <c r="I45" s="140">
        <f t="shared" si="14"/>
        <v>1193400</v>
      </c>
      <c r="J45" s="140">
        <f t="shared" si="14"/>
        <v>312279000</v>
      </c>
      <c r="K45" s="140">
        <f t="shared" si="14"/>
        <v>62959764.549999997</v>
      </c>
      <c r="L45" s="140">
        <f t="shared" si="14"/>
        <v>100484133.75000001</v>
      </c>
      <c r="M45" s="140">
        <f t="shared" si="14"/>
        <v>78331101.449999988</v>
      </c>
      <c r="N45" s="140">
        <f t="shared" si="14"/>
        <v>0</v>
      </c>
      <c r="O45" s="140">
        <f t="shared" si="14"/>
        <v>241774999.75</v>
      </c>
      <c r="P45" s="140">
        <f t="shared" si="14"/>
        <v>60419049.269999996</v>
      </c>
      <c r="Q45" s="140">
        <f t="shared" si="14"/>
        <v>93454748.070000008</v>
      </c>
      <c r="R45" s="140">
        <f t="shared" si="14"/>
        <v>78445300.089999989</v>
      </c>
      <c r="S45" s="140">
        <f t="shared" si="14"/>
        <v>0</v>
      </c>
      <c r="T45" s="140">
        <f t="shared" si="14"/>
        <v>232319097.43000001</v>
      </c>
      <c r="U45" s="140">
        <f t="shared" si="14"/>
        <v>0</v>
      </c>
      <c r="V45" s="140">
        <f t="shared" si="2"/>
        <v>70504000.25</v>
      </c>
      <c r="W45" s="140">
        <f t="shared" si="14"/>
        <v>212128.11000000002</v>
      </c>
      <c r="X45" s="140">
        <f t="shared" si="3"/>
        <v>9243774.2099999934</v>
      </c>
    </row>
    <row r="46" spans="1:24" s="94" customFormat="1" ht="39.950000000000003" customHeight="1" x14ac:dyDescent="0.25">
      <c r="A46" s="145" t="s">
        <v>161</v>
      </c>
      <c r="B46" s="148">
        <v>310100100001000</v>
      </c>
      <c r="C46" s="147">
        <f>C47+C48</f>
        <v>312279000</v>
      </c>
      <c r="D46" s="147">
        <f t="shared" ref="D46:W46" si="15">D47+D48</f>
        <v>0</v>
      </c>
      <c r="E46" s="147">
        <f t="shared" si="15"/>
        <v>312279000</v>
      </c>
      <c r="F46" s="147">
        <f t="shared" si="15"/>
        <v>312279000</v>
      </c>
      <c r="G46" s="147">
        <f t="shared" si="15"/>
        <v>0</v>
      </c>
      <c r="H46" s="147">
        <f t="shared" si="15"/>
        <v>-1193400</v>
      </c>
      <c r="I46" s="147">
        <f t="shared" si="15"/>
        <v>1193400</v>
      </c>
      <c r="J46" s="147">
        <f t="shared" si="15"/>
        <v>312279000</v>
      </c>
      <c r="K46" s="147">
        <f t="shared" si="15"/>
        <v>62959764.549999997</v>
      </c>
      <c r="L46" s="147">
        <f t="shared" si="15"/>
        <v>100484133.75000001</v>
      </c>
      <c r="M46" s="147">
        <f t="shared" si="15"/>
        <v>78331101.449999988</v>
      </c>
      <c r="N46" s="147">
        <f t="shared" si="15"/>
        <v>0</v>
      </c>
      <c r="O46" s="147">
        <f t="shared" si="15"/>
        <v>241774999.75</v>
      </c>
      <c r="P46" s="147">
        <f t="shared" si="15"/>
        <v>60419049.269999996</v>
      </c>
      <c r="Q46" s="147">
        <f t="shared" si="15"/>
        <v>93454748.070000008</v>
      </c>
      <c r="R46" s="147">
        <f t="shared" si="15"/>
        <v>78445300.089999989</v>
      </c>
      <c r="S46" s="147">
        <f t="shared" si="15"/>
        <v>0</v>
      </c>
      <c r="T46" s="147">
        <f t="shared" si="15"/>
        <v>232319097.43000001</v>
      </c>
      <c r="U46" s="147">
        <f t="shared" si="15"/>
        <v>0</v>
      </c>
      <c r="V46" s="147">
        <f t="shared" si="2"/>
        <v>70504000.25</v>
      </c>
      <c r="W46" s="147">
        <f t="shared" si="15"/>
        <v>212128.11000000002</v>
      </c>
      <c r="X46" s="147">
        <f t="shared" si="3"/>
        <v>9243774.2099999934</v>
      </c>
    </row>
    <row r="47" spans="1:24" s="94" customFormat="1" ht="39.950000000000003" customHeight="1" x14ac:dyDescent="0.25">
      <c r="A47" s="145" t="s">
        <v>39</v>
      </c>
      <c r="B47" s="146"/>
      <c r="C47" s="147">
        <f>SUMIFS('FAR1 01 particular and ous'!D$232:D$292,'FAR1 01 particular and ous'!$B$232:$B$292,'FAR1 01 particular'!$A47)</f>
        <v>254431000</v>
      </c>
      <c r="D47" s="147">
        <f>SUMIFS('FAR1 01 particular and ous'!E$232:E$292,'FAR1 01 particular and ous'!$B$232:$B$292,'FAR1 01 particular'!$A47)</f>
        <v>0</v>
      </c>
      <c r="E47" s="147">
        <f>SUMIFS('FAR1 01 particular and ous'!F$232:F$292,'FAR1 01 particular and ous'!$B$232:$B$292,'FAR1 01 particular'!$A47)</f>
        <v>254431000</v>
      </c>
      <c r="F47" s="147">
        <f>SUMIFS('FAR1 01 particular and ous'!G$232:G$292,'FAR1 01 particular and ous'!$B$232:$B$292,'FAR1 01 particular'!$A47)</f>
        <v>254431000</v>
      </c>
      <c r="G47" s="147">
        <f>SUMIFS('FAR1 01 particular and ous'!H$232:H$292,'FAR1 01 particular and ous'!$B$232:$B$292,'FAR1 01 particular'!$A47)</f>
        <v>0</v>
      </c>
      <c r="H47" s="147">
        <f>SUMIFS('FAR1 01 particular and ous'!I$232:I$292,'FAR1 01 particular and ous'!$B$232:$B$292,'FAR1 01 particular'!$A47)</f>
        <v>0</v>
      </c>
      <c r="I47" s="147">
        <f>SUMIFS('FAR1 01 particular and ous'!J$232:J$292,'FAR1 01 particular and ous'!$B$232:$B$292,'FAR1 01 particular'!$A47)</f>
        <v>0</v>
      </c>
      <c r="J47" s="147">
        <f>SUMIFS('FAR1 01 particular and ous'!K$232:K$292,'FAR1 01 particular and ous'!$B$232:$B$292,'FAR1 01 particular'!$A47)</f>
        <v>254431000</v>
      </c>
      <c r="K47" s="147">
        <f>SUMIFS('FAR1 01 particular and ous'!L$232:L$292,'FAR1 01 particular and ous'!$B$232:$B$292,'FAR1 01 particular'!$A47)</f>
        <v>53778126.629999995</v>
      </c>
      <c r="L47" s="147">
        <f>SUMIFS('FAR1 01 particular and ous'!M$232:M$292,'FAR1 01 particular and ous'!$B$232:$B$292,'FAR1 01 particular'!$A47)</f>
        <v>79684755.970000014</v>
      </c>
      <c r="M47" s="147">
        <f>SUMIFS('FAR1 01 particular and ous'!N$232:N$292,'FAR1 01 particular and ous'!$B$232:$B$292,'FAR1 01 particular'!$A47)</f>
        <v>62336698.259999998</v>
      </c>
      <c r="N47" s="147">
        <f>SUMIFS('FAR1 01 particular and ous'!O$232:O$292,'FAR1 01 particular and ous'!$B$232:$B$292,'FAR1 01 particular'!$A47)</f>
        <v>0</v>
      </c>
      <c r="O47" s="147">
        <f>SUMIFS('FAR1 01 particular and ous'!P$232:P$292,'FAR1 01 particular and ous'!$B$232:$B$292,'FAR1 01 particular'!$A47)</f>
        <v>195799580.86000001</v>
      </c>
      <c r="P47" s="147">
        <f>SUMIFS('FAR1 01 particular and ous'!Q$232:Q$292,'FAR1 01 particular and ous'!$B$232:$B$292,'FAR1 01 particular'!$A47)</f>
        <v>53012635.329999998</v>
      </c>
      <c r="Q47" s="147">
        <f>SUMIFS('FAR1 01 particular and ous'!R$232:R$292,'FAR1 01 particular and ous'!$B$232:$B$292,'FAR1 01 particular'!$A47)</f>
        <v>76454951.49000001</v>
      </c>
      <c r="R47" s="147">
        <f>SUMIFS('FAR1 01 particular and ous'!S$232:S$292,'FAR1 01 particular and ous'!$B$232:$B$292,'FAR1 01 particular'!$A47)</f>
        <v>61899815.149999991</v>
      </c>
      <c r="S47" s="147">
        <f>SUMIFS('FAR1 01 particular and ous'!T$232:T$292,'FAR1 01 particular and ous'!$B$232:$B$292,'FAR1 01 particular'!$A47)</f>
        <v>0</v>
      </c>
      <c r="T47" s="147">
        <f>SUMIFS('FAR1 01 particular and ous'!U$232:U$292,'FAR1 01 particular and ous'!$B$232:$B$292,'FAR1 01 particular'!$A47)</f>
        <v>191367401.97</v>
      </c>
      <c r="U47" s="147">
        <f>SUMIFS('FAR1 01 particular and ous'!V$232:V$292,'FAR1 01 particular and ous'!$B$232:$B$292,'FAR1 01 particular'!$A47)</f>
        <v>0</v>
      </c>
      <c r="V47" s="147">
        <f t="shared" si="2"/>
        <v>58631419.139999986</v>
      </c>
      <c r="W47" s="147">
        <f>SUMIFS('FAR1 01 particular and ous'!X$232:X$292,'FAR1 01 particular and ous'!$B$232:$B$292,'FAR1 01 particular'!$A47)</f>
        <v>172039.95</v>
      </c>
      <c r="X47" s="147">
        <f t="shared" si="3"/>
        <v>4260138.9400000153</v>
      </c>
    </row>
    <row r="48" spans="1:24" s="94" customFormat="1" ht="39.950000000000003" customHeight="1" x14ac:dyDescent="0.25">
      <c r="A48" s="145" t="s">
        <v>40</v>
      </c>
      <c r="B48" s="146"/>
      <c r="C48" s="147">
        <f>SUMIFS('FAR1 01 particular and ous'!D$233:D$293,'FAR1 01 particular and ous'!$B$233:$B$293,'FAR1 01 particular'!$A48)</f>
        <v>57848000</v>
      </c>
      <c r="D48" s="147">
        <f>SUMIFS('FAR1 01 particular and ous'!E$233:E$293,'FAR1 01 particular and ous'!$B$233:$B$293,'FAR1 01 particular'!$A48)</f>
        <v>0</v>
      </c>
      <c r="E48" s="147">
        <f>SUMIFS('FAR1 01 particular and ous'!F$233:F$293,'FAR1 01 particular and ous'!$B$233:$B$293,'FAR1 01 particular'!$A48)</f>
        <v>57848000</v>
      </c>
      <c r="F48" s="147">
        <f>SUMIFS('FAR1 01 particular and ous'!G$233:G$293,'FAR1 01 particular and ous'!$B$233:$B$293,'FAR1 01 particular'!$A48)</f>
        <v>57848000</v>
      </c>
      <c r="G48" s="147">
        <f>SUMIFS('FAR1 01 particular and ous'!H$233:H$293,'FAR1 01 particular and ous'!$B$233:$B$293,'FAR1 01 particular'!$A48)</f>
        <v>0</v>
      </c>
      <c r="H48" s="147">
        <f>SUMIFS('FAR1 01 particular and ous'!I$233:I$293,'FAR1 01 particular and ous'!$B$233:$B$293,'FAR1 01 particular'!$A48)</f>
        <v>-1193400</v>
      </c>
      <c r="I48" s="147">
        <f>SUMIFS('FAR1 01 particular and ous'!J$233:J$293,'FAR1 01 particular and ous'!$B$233:$B$293,'FAR1 01 particular'!$A48)</f>
        <v>1193400</v>
      </c>
      <c r="J48" s="147">
        <f>SUMIFS('FAR1 01 particular and ous'!K$233:K$293,'FAR1 01 particular and ous'!$B$233:$B$293,'FAR1 01 particular'!$A48)</f>
        <v>57848000</v>
      </c>
      <c r="K48" s="147">
        <f>SUMIFS('FAR1 01 particular and ous'!L$233:L$293,'FAR1 01 particular and ous'!$B$233:$B$293,'FAR1 01 particular'!$A48)</f>
        <v>9181637.9200000018</v>
      </c>
      <c r="L48" s="147">
        <f>SUMIFS('FAR1 01 particular and ous'!M$233:M$293,'FAR1 01 particular and ous'!$B$233:$B$293,'FAR1 01 particular'!$A48)</f>
        <v>20799377.779999997</v>
      </c>
      <c r="M48" s="147">
        <f>SUMIFS('FAR1 01 particular and ous'!N$233:N$293,'FAR1 01 particular and ous'!$B$233:$B$293,'FAR1 01 particular'!$A48)</f>
        <v>15994403.189999998</v>
      </c>
      <c r="N48" s="147">
        <f>SUMIFS('FAR1 01 particular and ous'!O$233:O$293,'FAR1 01 particular and ous'!$B$233:$B$293,'FAR1 01 particular'!$A48)</f>
        <v>0</v>
      </c>
      <c r="O48" s="147">
        <f>SUMIFS('FAR1 01 particular and ous'!P$233:P$293,'FAR1 01 particular and ous'!$B$233:$B$293,'FAR1 01 particular'!$A48)</f>
        <v>45975418.889999993</v>
      </c>
      <c r="P48" s="147">
        <f>SUMIFS('FAR1 01 particular and ous'!Q$233:Q$293,'FAR1 01 particular and ous'!$B$233:$B$293,'FAR1 01 particular'!$A48)</f>
        <v>7406413.9399999995</v>
      </c>
      <c r="Q48" s="147">
        <f>SUMIFS('FAR1 01 particular and ous'!R$233:R$293,'FAR1 01 particular and ous'!$B$233:$B$293,'FAR1 01 particular'!$A48)</f>
        <v>16999796.580000002</v>
      </c>
      <c r="R48" s="147">
        <f>SUMIFS('FAR1 01 particular and ous'!S$233:S$293,'FAR1 01 particular and ous'!$B$233:$B$293,'FAR1 01 particular'!$A48)</f>
        <v>16545484.939999998</v>
      </c>
      <c r="S48" s="147">
        <f>SUMIFS('FAR1 01 particular and ous'!T$233:T$293,'FAR1 01 particular and ous'!$B$233:$B$293,'FAR1 01 particular'!$A48)</f>
        <v>0</v>
      </c>
      <c r="T48" s="147">
        <f>SUMIFS('FAR1 01 particular and ous'!U$233:U$293,'FAR1 01 particular and ous'!$B$233:$B$293,'FAR1 01 particular'!$A48)</f>
        <v>40951695.460000001</v>
      </c>
      <c r="U48" s="147">
        <f>SUMIFS('FAR1 01 particular and ous'!V$233:V$293,'FAR1 01 particular and ous'!$B$233:$B$293,'FAR1 01 particular'!$A48)</f>
        <v>0</v>
      </c>
      <c r="V48" s="147">
        <f t="shared" si="2"/>
        <v>11872581.110000007</v>
      </c>
      <c r="W48" s="147">
        <f>SUMIFS('FAR1 01 particular and ous'!X$233:X$293,'FAR1 01 particular and ous'!$B$233:$B$293,'FAR1 01 particular'!$A48)</f>
        <v>40088.160000000003</v>
      </c>
      <c r="X48" s="147">
        <f t="shared" si="3"/>
        <v>4983635.2699999921</v>
      </c>
    </row>
    <row r="49" spans="1:24" s="141" customFormat="1" ht="39.950000000000003" customHeight="1" x14ac:dyDescent="0.25">
      <c r="A49" s="142" t="s">
        <v>203</v>
      </c>
      <c r="B49" s="144">
        <v>310200000000000</v>
      </c>
      <c r="C49" s="140">
        <f>C50</f>
        <v>70676000</v>
      </c>
      <c r="D49" s="140">
        <f t="shared" ref="D49:U49" si="16">D50</f>
        <v>0</v>
      </c>
      <c r="E49" s="140">
        <f t="shared" si="16"/>
        <v>70676000</v>
      </c>
      <c r="F49" s="140">
        <f t="shared" si="16"/>
        <v>70676000</v>
      </c>
      <c r="G49" s="140">
        <f t="shared" si="16"/>
        <v>0</v>
      </c>
      <c r="H49" s="140">
        <f t="shared" si="16"/>
        <v>-150000</v>
      </c>
      <c r="I49" s="140">
        <f t="shared" si="16"/>
        <v>150000</v>
      </c>
      <c r="J49" s="140">
        <f t="shared" si="16"/>
        <v>70676000</v>
      </c>
      <c r="K49" s="140">
        <f t="shared" si="16"/>
        <v>8237065.0700000003</v>
      </c>
      <c r="L49" s="140">
        <f t="shared" si="16"/>
        <v>15547743.270000001</v>
      </c>
      <c r="M49" s="140">
        <f t="shared" si="16"/>
        <v>11064847.91</v>
      </c>
      <c r="N49" s="140">
        <f t="shared" si="16"/>
        <v>0</v>
      </c>
      <c r="O49" s="140">
        <f t="shared" si="16"/>
        <v>34849656.25</v>
      </c>
      <c r="P49" s="140">
        <f t="shared" si="16"/>
        <v>8205634.8600000003</v>
      </c>
      <c r="Q49" s="140">
        <f t="shared" si="16"/>
        <v>13320260.48</v>
      </c>
      <c r="R49" s="140">
        <f t="shared" si="16"/>
        <v>11379604.67</v>
      </c>
      <c r="S49" s="140">
        <f t="shared" si="16"/>
        <v>0</v>
      </c>
      <c r="T49" s="140">
        <f t="shared" si="16"/>
        <v>32905500.010000002</v>
      </c>
      <c r="U49" s="140">
        <f t="shared" si="16"/>
        <v>0</v>
      </c>
      <c r="V49" s="140">
        <f t="shared" si="2"/>
        <v>35826343.75</v>
      </c>
      <c r="W49" s="140"/>
      <c r="X49" s="140">
        <f t="shared" si="3"/>
        <v>1944156.2399999984</v>
      </c>
    </row>
    <row r="50" spans="1:24" s="94" customFormat="1" ht="39.950000000000003" customHeight="1" x14ac:dyDescent="0.25">
      <c r="A50" s="145" t="s">
        <v>162</v>
      </c>
      <c r="B50" s="148">
        <v>310200100001000</v>
      </c>
      <c r="C50" s="147">
        <f>C51+C52</f>
        <v>70676000</v>
      </c>
      <c r="D50" s="147">
        <f t="shared" ref="D50:W50" si="17">D51+D52</f>
        <v>0</v>
      </c>
      <c r="E50" s="147">
        <f t="shared" si="17"/>
        <v>70676000</v>
      </c>
      <c r="F50" s="147">
        <f t="shared" si="17"/>
        <v>70676000</v>
      </c>
      <c r="G50" s="147">
        <f t="shared" si="17"/>
        <v>0</v>
      </c>
      <c r="H50" s="147">
        <f t="shared" si="17"/>
        <v>-150000</v>
      </c>
      <c r="I50" s="147">
        <f t="shared" si="17"/>
        <v>150000</v>
      </c>
      <c r="J50" s="147">
        <f t="shared" si="17"/>
        <v>70676000</v>
      </c>
      <c r="K50" s="147">
        <f t="shared" si="17"/>
        <v>8237065.0700000003</v>
      </c>
      <c r="L50" s="147">
        <f t="shared" si="17"/>
        <v>15547743.270000001</v>
      </c>
      <c r="M50" s="147">
        <f t="shared" si="17"/>
        <v>11064847.91</v>
      </c>
      <c r="N50" s="147">
        <f t="shared" si="17"/>
        <v>0</v>
      </c>
      <c r="O50" s="147">
        <f t="shared" si="17"/>
        <v>34849656.25</v>
      </c>
      <c r="P50" s="147">
        <f t="shared" si="17"/>
        <v>8205634.8600000003</v>
      </c>
      <c r="Q50" s="147">
        <f t="shared" si="17"/>
        <v>13320260.48</v>
      </c>
      <c r="R50" s="147">
        <f t="shared" si="17"/>
        <v>11379604.67</v>
      </c>
      <c r="S50" s="147">
        <f t="shared" si="17"/>
        <v>0</v>
      </c>
      <c r="T50" s="147">
        <f t="shared" si="17"/>
        <v>32905500.010000002</v>
      </c>
      <c r="U50" s="147">
        <f t="shared" si="17"/>
        <v>0</v>
      </c>
      <c r="V50" s="147">
        <f t="shared" si="2"/>
        <v>35826343.75</v>
      </c>
      <c r="W50" s="147">
        <f t="shared" si="17"/>
        <v>0</v>
      </c>
      <c r="X50" s="147">
        <f t="shared" si="3"/>
        <v>1944156.2399999984</v>
      </c>
    </row>
    <row r="51" spans="1:24" s="94" customFormat="1" ht="39.950000000000003" customHeight="1" x14ac:dyDescent="0.25">
      <c r="A51" s="145" t="s">
        <v>39</v>
      </c>
      <c r="B51" s="146"/>
      <c r="C51" s="147">
        <f>SUMIFS('FAR1 01 particular and ous'!D$312:D$337,'FAR1 01 particular and ous'!$B$312:$B$337,'FAR1 01 particular'!$A51)</f>
        <v>34372000</v>
      </c>
      <c r="D51" s="147">
        <f>SUMIFS('FAR1 01 particular and ous'!E$312:E$337,'FAR1 01 particular and ous'!$B$312:$B$337,'FAR1 01 particular'!$A51)</f>
        <v>0</v>
      </c>
      <c r="E51" s="147">
        <f>SUMIFS('FAR1 01 particular and ous'!F$312:F$337,'FAR1 01 particular and ous'!$B$312:$B$337,'FAR1 01 particular'!$A51)</f>
        <v>34372000</v>
      </c>
      <c r="F51" s="147">
        <f>SUMIFS('FAR1 01 particular and ous'!G$312:G$337,'FAR1 01 particular and ous'!$B$312:$B$337,'FAR1 01 particular'!$A51)</f>
        <v>34372000</v>
      </c>
      <c r="G51" s="147">
        <f>SUMIFS('FAR1 01 particular and ous'!H$312:H$337,'FAR1 01 particular and ous'!$B$312:$B$337,'FAR1 01 particular'!$A51)</f>
        <v>0</v>
      </c>
      <c r="H51" s="147">
        <f>SUMIFS('FAR1 01 particular and ous'!I$312:I$337,'FAR1 01 particular and ous'!$B$312:$B$337,'FAR1 01 particular'!$A51)</f>
        <v>0</v>
      </c>
      <c r="I51" s="147">
        <f>SUMIFS('FAR1 01 particular and ous'!J$312:J$337,'FAR1 01 particular and ous'!$B$312:$B$337,'FAR1 01 particular'!$A51)</f>
        <v>0</v>
      </c>
      <c r="J51" s="147">
        <f>SUMIFS('FAR1 01 particular and ous'!K$312:K$337,'FAR1 01 particular and ous'!$B$312:$B$337,'FAR1 01 particular'!$A51)</f>
        <v>34372000</v>
      </c>
      <c r="K51" s="147">
        <f>SUMIFS('FAR1 01 particular and ous'!L$312:L$337,'FAR1 01 particular and ous'!$B$312:$B$337,'FAR1 01 particular'!$A51)</f>
        <v>7162029.4500000002</v>
      </c>
      <c r="L51" s="147">
        <f>SUMIFS('FAR1 01 particular and ous'!M$312:M$337,'FAR1 01 particular and ous'!$B$312:$B$337,'FAR1 01 particular'!$A51)</f>
        <v>11997125.390000001</v>
      </c>
      <c r="M51" s="147">
        <f>SUMIFS('FAR1 01 particular and ous'!N$312:N$337,'FAR1 01 particular and ous'!$B$312:$B$337,'FAR1 01 particular'!$A51)</f>
        <v>7221247.9199999999</v>
      </c>
      <c r="N51" s="147">
        <f>SUMIFS('FAR1 01 particular and ous'!O$312:O$337,'FAR1 01 particular and ous'!$B$312:$B$337,'FAR1 01 particular'!$A51)</f>
        <v>0</v>
      </c>
      <c r="O51" s="147">
        <f>SUMIFS('FAR1 01 particular and ous'!P$312:P$337,'FAR1 01 particular and ous'!$B$312:$B$337,'FAR1 01 particular'!$A51)</f>
        <v>26380402.760000002</v>
      </c>
      <c r="P51" s="147">
        <f>SUMIFS('FAR1 01 particular and ous'!Q$312:Q$337,'FAR1 01 particular and ous'!$B$312:$B$337,'FAR1 01 particular'!$A51)</f>
        <v>7162029.4500000002</v>
      </c>
      <c r="Q51" s="147">
        <f>SUMIFS('FAR1 01 particular and ous'!R$312:R$337,'FAR1 01 particular and ous'!$B$312:$B$337,'FAR1 01 particular'!$A51)</f>
        <v>9889292.3900000006</v>
      </c>
      <c r="R51" s="147">
        <f>SUMIFS('FAR1 01 particular and ous'!S$312:S$337,'FAR1 01 particular and ous'!$B$312:$B$337,'FAR1 01 particular'!$A51)</f>
        <v>9329080.9199999999</v>
      </c>
      <c r="S51" s="147">
        <f>SUMIFS('FAR1 01 particular and ous'!T$312:T$337,'FAR1 01 particular and ous'!$B$312:$B$337,'FAR1 01 particular'!$A51)</f>
        <v>0</v>
      </c>
      <c r="T51" s="147">
        <f>SUMIFS('FAR1 01 particular and ous'!U$312:U$337,'FAR1 01 particular and ous'!$B$312:$B$337,'FAR1 01 particular'!$A51)</f>
        <v>26380402.760000002</v>
      </c>
      <c r="U51" s="147">
        <f>SUMIFS('FAR1 01 particular and ous'!V$312:V$337,'FAR1 01 particular and ous'!$B$312:$B$337,'FAR1 01 particular'!$A51)</f>
        <v>0</v>
      </c>
      <c r="V51" s="147">
        <f t="shared" si="2"/>
        <v>7991597.2399999984</v>
      </c>
      <c r="W51" s="147">
        <f>SUMIFS('FAR1 01 particular and ous'!X$312:X$337,'FAR1 01 particular and ous'!$B$312:$B$337,'FAR1 01 particular'!$A51)</f>
        <v>0</v>
      </c>
      <c r="X51" s="147">
        <f t="shared" si="3"/>
        <v>0</v>
      </c>
    </row>
    <row r="52" spans="1:24" s="94" customFormat="1" ht="39.950000000000003" customHeight="1" x14ac:dyDescent="0.25">
      <c r="A52" s="145" t="s">
        <v>40</v>
      </c>
      <c r="B52" s="146"/>
      <c r="C52" s="147">
        <f>SUMIFS('FAR1 01 particular and ous'!D$300:D$347,'FAR1 01 particular and ous'!$B$300:$B$347,'FAR1 01 particular'!$A52)</f>
        <v>36304000</v>
      </c>
      <c r="D52" s="147">
        <f>SUMIFS('FAR1 01 particular and ous'!E$300:E$347,'FAR1 01 particular and ous'!$B$300:$B$347,'FAR1 01 particular'!$A52)</f>
        <v>0</v>
      </c>
      <c r="E52" s="147">
        <f>SUMIFS('FAR1 01 particular and ous'!F$300:F$347,'FAR1 01 particular and ous'!$B$300:$B$347,'FAR1 01 particular'!$A52)</f>
        <v>36304000</v>
      </c>
      <c r="F52" s="147">
        <f>SUMIFS('FAR1 01 particular and ous'!G$300:G$347,'FAR1 01 particular and ous'!$B$300:$B$347,'FAR1 01 particular'!$A52)</f>
        <v>36304000</v>
      </c>
      <c r="G52" s="147">
        <f>SUMIFS('FAR1 01 particular and ous'!H$300:H$347,'FAR1 01 particular and ous'!$B$300:$B$347,'FAR1 01 particular'!$A52)</f>
        <v>0</v>
      </c>
      <c r="H52" s="147">
        <f>SUMIFS('FAR1 01 particular and ous'!I$300:I$347,'FAR1 01 particular and ous'!$B$300:$B$347,'FAR1 01 particular'!$A52)</f>
        <v>-150000</v>
      </c>
      <c r="I52" s="147">
        <f>SUMIFS('FAR1 01 particular and ous'!J$300:J$347,'FAR1 01 particular and ous'!$B$300:$B$347,'FAR1 01 particular'!$A52)</f>
        <v>150000</v>
      </c>
      <c r="J52" s="147">
        <f>SUMIFS('FAR1 01 particular and ous'!K$300:K$347,'FAR1 01 particular and ous'!$B$300:$B$347,'FAR1 01 particular'!$A52)</f>
        <v>36304000</v>
      </c>
      <c r="K52" s="147">
        <f>SUMIFS('FAR1 01 particular and ous'!L$300:L$347,'FAR1 01 particular and ous'!$B$300:$B$347,'FAR1 01 particular'!$A52)</f>
        <v>1075035.6200000001</v>
      </c>
      <c r="L52" s="147">
        <f>SUMIFS('FAR1 01 particular and ous'!M$300:M$347,'FAR1 01 particular and ous'!$B$300:$B$347,'FAR1 01 particular'!$A52)</f>
        <v>3550617.8800000004</v>
      </c>
      <c r="M52" s="147">
        <f>SUMIFS('FAR1 01 particular and ous'!N$300:N$347,'FAR1 01 particular and ous'!$B$300:$B$347,'FAR1 01 particular'!$A52)</f>
        <v>3843599.99</v>
      </c>
      <c r="N52" s="147">
        <f>SUMIFS('FAR1 01 particular and ous'!O$300:O$347,'FAR1 01 particular and ous'!$B$300:$B$347,'FAR1 01 particular'!$A52)</f>
        <v>0</v>
      </c>
      <c r="O52" s="147">
        <f>SUMIFS('FAR1 01 particular and ous'!P$300:P$347,'FAR1 01 particular and ous'!$B$300:$B$347,'FAR1 01 particular'!$A52)</f>
        <v>8469253.4900000002</v>
      </c>
      <c r="P52" s="147">
        <f>SUMIFS('FAR1 01 particular and ous'!Q$300:Q$347,'FAR1 01 particular and ous'!$B$300:$B$347,'FAR1 01 particular'!$A52)</f>
        <v>1043605.41</v>
      </c>
      <c r="Q52" s="147">
        <f>SUMIFS('FAR1 01 particular and ous'!R$300:R$347,'FAR1 01 particular and ous'!$B$300:$B$347,'FAR1 01 particular'!$A52)</f>
        <v>3430968.0900000003</v>
      </c>
      <c r="R52" s="147">
        <f>SUMIFS('FAR1 01 particular and ous'!S$300:S$347,'FAR1 01 particular and ous'!$B$300:$B$347,'FAR1 01 particular'!$A52)</f>
        <v>2050523.75</v>
      </c>
      <c r="S52" s="147">
        <f>SUMIFS('FAR1 01 particular and ous'!T$300:T$347,'FAR1 01 particular and ous'!$B$300:$B$347,'FAR1 01 particular'!$A52)</f>
        <v>0</v>
      </c>
      <c r="T52" s="147">
        <f>SUMIFS('FAR1 01 particular and ous'!U$300:U$347,'FAR1 01 particular and ous'!$B$300:$B$347,'FAR1 01 particular'!$A52)</f>
        <v>6525097.25</v>
      </c>
      <c r="U52" s="147">
        <f>SUMIFS('FAR1 01 particular and ous'!V$300:V$347,'FAR1 01 particular and ous'!$B$300:$B$347,'FAR1 01 particular'!$A52)</f>
        <v>0</v>
      </c>
      <c r="V52" s="147">
        <f t="shared" si="2"/>
        <v>27834746.509999998</v>
      </c>
      <c r="W52" s="147">
        <f>SUMIFS('FAR1 01 particular and ous'!X$300:X$347,'FAR1 01 particular and ous'!$B$300:$B$347,'FAR1 01 particular'!$A52)</f>
        <v>0</v>
      </c>
      <c r="X52" s="147">
        <f t="shared" si="3"/>
        <v>1944156.2400000002</v>
      </c>
    </row>
    <row r="53" spans="1:24" s="94" customFormat="1" ht="39.950000000000003" customHeight="1" x14ac:dyDescent="0.25">
      <c r="A53" s="149" t="s">
        <v>202</v>
      </c>
      <c r="B53" s="148">
        <v>320000000000000</v>
      </c>
      <c r="C53" s="147">
        <f>C54</f>
        <v>463762000</v>
      </c>
      <c r="D53" s="147">
        <f t="shared" ref="D53:W53" si="18">D54</f>
        <v>0</v>
      </c>
      <c r="E53" s="147">
        <f t="shared" si="18"/>
        <v>463762000</v>
      </c>
      <c r="F53" s="147">
        <f t="shared" si="18"/>
        <v>463762000</v>
      </c>
      <c r="G53" s="147">
        <f t="shared" si="18"/>
        <v>0</v>
      </c>
      <c r="H53" s="147">
        <f t="shared" si="18"/>
        <v>-34185200</v>
      </c>
      <c r="I53" s="147">
        <f t="shared" si="18"/>
        <v>34185200</v>
      </c>
      <c r="J53" s="147">
        <f t="shared" si="18"/>
        <v>463762000</v>
      </c>
      <c r="K53" s="147">
        <f t="shared" si="18"/>
        <v>74252803.189999998</v>
      </c>
      <c r="L53" s="147">
        <f t="shared" si="18"/>
        <v>118170111.67</v>
      </c>
      <c r="M53" s="147">
        <f t="shared" si="18"/>
        <v>162248663.24000004</v>
      </c>
      <c r="N53" s="147">
        <f t="shared" si="18"/>
        <v>0</v>
      </c>
      <c r="O53" s="147">
        <f t="shared" si="18"/>
        <v>354671578.10000002</v>
      </c>
      <c r="P53" s="147">
        <f t="shared" si="18"/>
        <v>63915726.759999998</v>
      </c>
      <c r="Q53" s="147">
        <f t="shared" si="18"/>
        <v>107412975.77</v>
      </c>
      <c r="R53" s="147">
        <f t="shared" si="18"/>
        <v>118685357.31</v>
      </c>
      <c r="S53" s="147">
        <f t="shared" si="18"/>
        <v>0</v>
      </c>
      <c r="T53" s="147">
        <f t="shared" si="18"/>
        <v>290014059.84000003</v>
      </c>
      <c r="U53" s="147">
        <f t="shared" si="18"/>
        <v>0</v>
      </c>
      <c r="V53" s="147">
        <f t="shared" si="2"/>
        <v>109090421.89999998</v>
      </c>
      <c r="W53" s="147">
        <f t="shared" si="18"/>
        <v>438492.47</v>
      </c>
      <c r="X53" s="147">
        <f t="shared" si="3"/>
        <v>64219025.789999992</v>
      </c>
    </row>
    <row r="54" spans="1:24" s="141" customFormat="1" ht="39.950000000000003" customHeight="1" x14ac:dyDescent="0.25">
      <c r="A54" s="142" t="s">
        <v>163</v>
      </c>
      <c r="B54" s="144">
        <v>320300000000000</v>
      </c>
      <c r="C54" s="140">
        <f>C55</f>
        <v>463762000</v>
      </c>
      <c r="D54" s="140">
        <f t="shared" ref="D54:W54" si="19">D55</f>
        <v>0</v>
      </c>
      <c r="E54" s="140">
        <f t="shared" si="19"/>
        <v>463762000</v>
      </c>
      <c r="F54" s="140">
        <f t="shared" si="19"/>
        <v>463762000</v>
      </c>
      <c r="G54" s="140">
        <f t="shared" si="19"/>
        <v>0</v>
      </c>
      <c r="H54" s="140">
        <f t="shared" si="19"/>
        <v>-34185200</v>
      </c>
      <c r="I54" s="140">
        <f t="shared" si="19"/>
        <v>34185200</v>
      </c>
      <c r="J54" s="140">
        <f t="shared" si="19"/>
        <v>463762000</v>
      </c>
      <c r="K54" s="140">
        <f t="shared" si="19"/>
        <v>74252803.189999998</v>
      </c>
      <c r="L54" s="140">
        <f t="shared" si="19"/>
        <v>118170111.67</v>
      </c>
      <c r="M54" s="140">
        <f t="shared" si="19"/>
        <v>162248663.24000004</v>
      </c>
      <c r="N54" s="140">
        <f t="shared" si="19"/>
        <v>0</v>
      </c>
      <c r="O54" s="140">
        <f t="shared" si="19"/>
        <v>354671578.10000002</v>
      </c>
      <c r="P54" s="140">
        <f t="shared" si="19"/>
        <v>63915726.759999998</v>
      </c>
      <c r="Q54" s="140">
        <f t="shared" si="19"/>
        <v>107412975.77</v>
      </c>
      <c r="R54" s="140">
        <f t="shared" si="19"/>
        <v>118685357.31</v>
      </c>
      <c r="S54" s="140">
        <f t="shared" si="19"/>
        <v>0</v>
      </c>
      <c r="T54" s="140">
        <f t="shared" si="19"/>
        <v>290014059.84000003</v>
      </c>
      <c r="U54" s="140">
        <f t="shared" si="19"/>
        <v>0</v>
      </c>
      <c r="V54" s="140">
        <f t="shared" si="2"/>
        <v>109090421.89999998</v>
      </c>
      <c r="W54" s="140">
        <f t="shared" si="19"/>
        <v>438492.47</v>
      </c>
      <c r="X54" s="140">
        <f t="shared" si="3"/>
        <v>64219025.789999992</v>
      </c>
    </row>
    <row r="55" spans="1:24" s="94" customFormat="1" ht="39.950000000000003" customHeight="1" x14ac:dyDescent="0.25">
      <c r="A55" s="149" t="s">
        <v>164</v>
      </c>
      <c r="B55" s="148">
        <v>320300100001000</v>
      </c>
      <c r="C55" s="147">
        <f>SUM(C56:C58)</f>
        <v>463762000</v>
      </c>
      <c r="D55" s="147">
        <f t="shared" ref="D55:X55" si="20">SUM(D56:D58)</f>
        <v>0</v>
      </c>
      <c r="E55" s="147">
        <f t="shared" si="20"/>
        <v>463762000</v>
      </c>
      <c r="F55" s="147">
        <f t="shared" si="20"/>
        <v>463762000</v>
      </c>
      <c r="G55" s="147">
        <f t="shared" si="20"/>
        <v>0</v>
      </c>
      <c r="H55" s="147">
        <f t="shared" si="20"/>
        <v>-34185200</v>
      </c>
      <c r="I55" s="147">
        <f t="shared" si="20"/>
        <v>34185200</v>
      </c>
      <c r="J55" s="147">
        <f t="shared" si="20"/>
        <v>463762000</v>
      </c>
      <c r="K55" s="147">
        <f t="shared" si="20"/>
        <v>74252803.189999998</v>
      </c>
      <c r="L55" s="147">
        <f t="shared" si="20"/>
        <v>118170111.67</v>
      </c>
      <c r="M55" s="147">
        <f t="shared" si="20"/>
        <v>162248663.24000004</v>
      </c>
      <c r="N55" s="147">
        <f t="shared" si="20"/>
        <v>0</v>
      </c>
      <c r="O55" s="147">
        <f t="shared" si="20"/>
        <v>354671578.10000002</v>
      </c>
      <c r="P55" s="147">
        <f t="shared" si="20"/>
        <v>63915726.759999998</v>
      </c>
      <c r="Q55" s="147">
        <f t="shared" si="20"/>
        <v>107412975.77</v>
      </c>
      <c r="R55" s="147">
        <f t="shared" si="20"/>
        <v>118685357.31</v>
      </c>
      <c r="S55" s="147">
        <f t="shared" si="20"/>
        <v>0</v>
      </c>
      <c r="T55" s="147">
        <f t="shared" si="20"/>
        <v>290014059.84000003</v>
      </c>
      <c r="U55" s="147">
        <f t="shared" si="20"/>
        <v>0</v>
      </c>
      <c r="V55" s="147">
        <f t="shared" si="20"/>
        <v>109090421.89999999</v>
      </c>
      <c r="W55" s="147">
        <f t="shared" si="20"/>
        <v>438492.47</v>
      </c>
      <c r="X55" s="147">
        <f t="shared" si="20"/>
        <v>64219025.789999969</v>
      </c>
    </row>
    <row r="56" spans="1:24" s="94" customFormat="1" ht="39.950000000000003" customHeight="1" x14ac:dyDescent="0.25">
      <c r="A56" s="145" t="s">
        <v>39</v>
      </c>
      <c r="B56" s="146"/>
      <c r="C56" s="147">
        <f>SUMIFS('FAR1 01 particular and ous'!D$355:D$417,'FAR1 01 particular and ous'!$B$355:$B$417,'FAR1 01 particular'!$A56)</f>
        <v>89845000</v>
      </c>
      <c r="D56" s="147">
        <f>SUMIFS('FAR1 01 particular and ous'!E$355:E$417,'FAR1 01 particular and ous'!$B$355:$B$417,'FAR1 01 particular'!$A56)</f>
        <v>0</v>
      </c>
      <c r="E56" s="147">
        <f>SUMIFS('FAR1 01 particular and ous'!F$355:F$417,'FAR1 01 particular and ous'!$B$355:$B$417,'FAR1 01 particular'!$A56)</f>
        <v>89845000</v>
      </c>
      <c r="F56" s="147">
        <f>SUMIFS('FAR1 01 particular and ous'!G$355:G$417,'FAR1 01 particular and ous'!$B$355:$B$417,'FAR1 01 particular'!$A56)</f>
        <v>89845000</v>
      </c>
      <c r="G56" s="147">
        <f>SUMIFS('FAR1 01 particular and ous'!H$355:H$417,'FAR1 01 particular and ous'!$B$355:$B$417,'FAR1 01 particular'!$A56)</f>
        <v>0</v>
      </c>
      <c r="H56" s="147">
        <f>SUMIFS('FAR1 01 particular and ous'!I$355:I$417,'FAR1 01 particular and ous'!$B$355:$B$417,'FAR1 01 particular'!$A56)</f>
        <v>0</v>
      </c>
      <c r="I56" s="147">
        <f>SUMIFS('FAR1 01 particular and ous'!J$355:J$417,'FAR1 01 particular and ous'!$B$355:$B$417,'FAR1 01 particular'!$A56)</f>
        <v>0</v>
      </c>
      <c r="J56" s="147">
        <f>SUMIFS('FAR1 01 particular and ous'!K$355:K$417,'FAR1 01 particular and ous'!$B$355:$B$417,'FAR1 01 particular'!$A56)</f>
        <v>89845000</v>
      </c>
      <c r="K56" s="147">
        <f>SUMIFS('FAR1 01 particular and ous'!L$355:L$417,'FAR1 01 particular and ous'!$B$355:$B$417,'FAR1 01 particular'!$A56)</f>
        <v>20532869.200000003</v>
      </c>
      <c r="L56" s="147">
        <f>SUMIFS('FAR1 01 particular and ous'!M$355:M$417,'FAR1 01 particular and ous'!$B$355:$B$417,'FAR1 01 particular'!$A56)</f>
        <v>31436202.070000004</v>
      </c>
      <c r="M56" s="147">
        <f>SUMIFS('FAR1 01 particular and ous'!N$355:N$417,'FAR1 01 particular and ous'!$B$355:$B$417,'FAR1 01 particular'!$A56)</f>
        <v>18695288.210000001</v>
      </c>
      <c r="N56" s="147">
        <f>SUMIFS('FAR1 01 particular and ous'!O$355:O$417,'FAR1 01 particular and ous'!$B$355:$B$417,'FAR1 01 particular'!$A56)</f>
        <v>0</v>
      </c>
      <c r="O56" s="147">
        <f>SUMIFS('FAR1 01 particular and ous'!P$355:P$417,'FAR1 01 particular and ous'!$B$355:$B$417,'FAR1 01 particular'!$A56)</f>
        <v>70664359.480000004</v>
      </c>
      <c r="P56" s="147">
        <f>SUMIFS('FAR1 01 particular and ous'!Q$355:Q$417,'FAR1 01 particular and ous'!$B$355:$B$417,'FAR1 01 particular'!$A56)</f>
        <v>20268939.859999999</v>
      </c>
      <c r="Q56" s="147">
        <f>SUMIFS('FAR1 01 particular and ous'!R$355:R$417,'FAR1 01 particular and ous'!$B$355:$B$417,'FAR1 01 particular'!$A56)</f>
        <v>30909094.720000003</v>
      </c>
      <c r="R56" s="147">
        <f>SUMIFS('FAR1 01 particular and ous'!S$355:S$417,'FAR1 01 particular and ous'!$B$355:$B$417,'FAR1 01 particular'!$A56)</f>
        <v>18830565.039999999</v>
      </c>
      <c r="S56" s="147">
        <f>SUMIFS('FAR1 01 particular and ous'!T$355:T$417,'FAR1 01 particular and ous'!$B$355:$B$417,'FAR1 01 particular'!$A56)</f>
        <v>0</v>
      </c>
      <c r="T56" s="147">
        <f>SUMIFS('FAR1 01 particular and ous'!U$355:U$417,'FAR1 01 particular and ous'!$B$355:$B$417,'FAR1 01 particular'!$A56)</f>
        <v>70008599.620000005</v>
      </c>
      <c r="U56" s="147">
        <f>SUMIFS('FAR1 01 particular and ous'!V$355:V$417,'FAR1 01 particular and ous'!$B$355:$B$417,'FAR1 01 particular'!$A56)</f>
        <v>0</v>
      </c>
      <c r="V56" s="147">
        <f t="shared" si="2"/>
        <v>19180640.519999996</v>
      </c>
      <c r="W56" s="147">
        <f>SUMIFS('FAR1 01 particular and ous'!X$355:X$417,'FAR1 01 particular and ous'!$B$355:$B$417,'FAR1 01 particular'!$A56)</f>
        <v>73175.199999999997</v>
      </c>
      <c r="X56" s="147">
        <f t="shared" si="3"/>
        <v>582584.65999999945</v>
      </c>
    </row>
    <row r="57" spans="1:24" s="94" customFormat="1" ht="39.950000000000003" customHeight="1" x14ac:dyDescent="0.25">
      <c r="A57" s="145" t="s">
        <v>40</v>
      </c>
      <c r="B57" s="146"/>
      <c r="C57" s="147">
        <f>SUMIFS('FAR1 01 particular and ous'!D$356:D$417,'FAR1 01 particular and ous'!$B$356:$B$417,'FAR1 01 particular'!$A57)</f>
        <v>338817000</v>
      </c>
      <c r="D57" s="147">
        <f>SUMIFS('FAR1 01 particular and ous'!E$356:E$417,'FAR1 01 particular and ous'!$B$356:$B$417,'FAR1 01 particular'!$A57)</f>
        <v>0</v>
      </c>
      <c r="E57" s="147">
        <f>SUMIFS('FAR1 01 particular and ous'!F$356:F$417,'FAR1 01 particular and ous'!$B$356:$B$417,'FAR1 01 particular'!$A57)</f>
        <v>338817000</v>
      </c>
      <c r="F57" s="147">
        <f>SUMIFS('FAR1 01 particular and ous'!G$356:G$417,'FAR1 01 particular and ous'!$B$356:$B$417,'FAR1 01 particular'!$A57)</f>
        <v>338817000</v>
      </c>
      <c r="G57" s="147">
        <f>SUMIFS('FAR1 01 particular and ous'!H$356:H$417,'FAR1 01 particular and ous'!$B$356:$B$417,'FAR1 01 particular'!$A57)</f>
        <v>0</v>
      </c>
      <c r="H57" s="147">
        <f>SUMIFS('FAR1 01 particular and ous'!I$356:I$417,'FAR1 01 particular and ous'!$B$356:$B$417,'FAR1 01 particular'!$A57)</f>
        <v>-34185200</v>
      </c>
      <c r="I57" s="147">
        <f>SUMIFS('FAR1 01 particular and ous'!J$356:J$417,'FAR1 01 particular and ous'!$B$356:$B$417,'FAR1 01 particular'!$A57)</f>
        <v>34185200</v>
      </c>
      <c r="J57" s="147">
        <f>SUMIFS('FAR1 01 particular and ous'!K$356:K$417,'FAR1 01 particular and ous'!$B$356:$B$417,'FAR1 01 particular'!$A57)</f>
        <v>338817000</v>
      </c>
      <c r="K57" s="147">
        <f>SUMIFS('FAR1 01 particular and ous'!L$356:L$417,'FAR1 01 particular and ous'!$B$356:$B$417,'FAR1 01 particular'!$A57)</f>
        <v>53719933.989999995</v>
      </c>
      <c r="L57" s="147">
        <f>SUMIFS('FAR1 01 particular and ous'!M$356:M$417,'FAR1 01 particular and ous'!$B$356:$B$417,'FAR1 01 particular'!$A57)</f>
        <v>86733909.599999994</v>
      </c>
      <c r="M57" s="147">
        <f>SUMIFS('FAR1 01 particular and ous'!N$356:N$417,'FAR1 01 particular and ous'!$B$356:$B$417,'FAR1 01 particular'!$A57)</f>
        <v>112062375.03000003</v>
      </c>
      <c r="N57" s="147">
        <f>SUMIFS('FAR1 01 particular and ous'!O$356:O$417,'FAR1 01 particular and ous'!$B$356:$B$417,'FAR1 01 particular'!$A57)</f>
        <v>0</v>
      </c>
      <c r="O57" s="147">
        <f>SUMIFS('FAR1 01 particular and ous'!P$356:P$417,'FAR1 01 particular and ous'!$B$356:$B$417,'FAR1 01 particular'!$A57)</f>
        <v>252516218.62</v>
      </c>
      <c r="P57" s="147">
        <f>SUMIFS('FAR1 01 particular and ous'!Q$356:Q$417,'FAR1 01 particular and ous'!$B$356:$B$417,'FAR1 01 particular'!$A57)</f>
        <v>43646786.899999999</v>
      </c>
      <c r="Q57" s="147">
        <f>SUMIFS('FAR1 01 particular and ous'!R$356:R$417,'FAR1 01 particular and ous'!$B$356:$B$417,'FAR1 01 particular'!$A57)</f>
        <v>76503881.049999997</v>
      </c>
      <c r="R57" s="147">
        <f>SUMIFS('FAR1 01 particular and ous'!S$356:S$417,'FAR1 01 particular and ous'!$B$356:$B$417,'FAR1 01 particular'!$A57)</f>
        <v>96105843.270000011</v>
      </c>
      <c r="S57" s="147">
        <f>SUMIFS('FAR1 01 particular and ous'!T$356:T$417,'FAR1 01 particular and ous'!$B$356:$B$417,'FAR1 01 particular'!$A57)</f>
        <v>0</v>
      </c>
      <c r="T57" s="147">
        <f>SUMIFS('FAR1 01 particular and ous'!U$356:U$417,'FAR1 01 particular and ous'!$B$356:$B$417,'FAR1 01 particular'!$A57)</f>
        <v>216256511.22000003</v>
      </c>
      <c r="U57" s="147">
        <f>SUMIFS('FAR1 01 particular and ous'!V$356:V$417,'FAR1 01 particular and ous'!$B$356:$B$417,'FAR1 01 particular'!$A57)</f>
        <v>0</v>
      </c>
      <c r="V57" s="147">
        <f t="shared" si="2"/>
        <v>86300781.379999995</v>
      </c>
      <c r="W57" s="147">
        <f>SUMIFS('FAR1 01 particular and ous'!X$356:X$417,'FAR1 01 particular and ous'!$B$356:$B$417,'FAR1 01 particular'!$A57)</f>
        <v>365317.26999999996</v>
      </c>
      <c r="X57" s="147">
        <f t="shared" si="3"/>
        <v>35894390.129999973</v>
      </c>
    </row>
    <row r="58" spans="1:24" s="94" customFormat="1" ht="39.950000000000003" customHeight="1" x14ac:dyDescent="0.25">
      <c r="A58" s="145" t="s">
        <v>42</v>
      </c>
      <c r="B58" s="146"/>
      <c r="C58" s="147">
        <f>SUMIFS('FAR1 01 particular and ous'!D$405,'FAR1 01 particular and ous'!$B$405,'FAR1 01 particular'!$A58)</f>
        <v>35100000</v>
      </c>
      <c r="D58" s="147">
        <f>SUMIFS('FAR1 01 particular and ous'!E$405,'FAR1 01 particular and ous'!$B$405,'FAR1 01 particular'!$A58)</f>
        <v>0</v>
      </c>
      <c r="E58" s="147">
        <f>SUMIFS('FAR1 01 particular and ous'!F$405,'FAR1 01 particular and ous'!$B$405,'FAR1 01 particular'!$A58)</f>
        <v>35100000</v>
      </c>
      <c r="F58" s="147">
        <f>SUMIFS('FAR1 01 particular and ous'!G$405,'FAR1 01 particular and ous'!$B$405,'FAR1 01 particular'!$A58)</f>
        <v>35100000</v>
      </c>
      <c r="G58" s="147">
        <f>SUMIFS('FAR1 01 particular and ous'!H$405,'FAR1 01 particular and ous'!$B$405,'FAR1 01 particular'!$A58)</f>
        <v>0</v>
      </c>
      <c r="H58" s="147">
        <f>SUMIFS('FAR1 01 particular and ous'!I$405,'FAR1 01 particular and ous'!$B$405,'FAR1 01 particular'!$A58)</f>
        <v>0</v>
      </c>
      <c r="I58" s="147">
        <f>SUMIFS('FAR1 01 particular and ous'!J$405,'FAR1 01 particular and ous'!$B$405,'FAR1 01 particular'!$A58)</f>
        <v>0</v>
      </c>
      <c r="J58" s="147">
        <f>SUMIFS('FAR1 01 particular and ous'!K$405,'FAR1 01 particular and ous'!$B$405,'FAR1 01 particular'!$A58)</f>
        <v>35100000</v>
      </c>
      <c r="K58" s="147">
        <f>SUMIFS('FAR1 01 particular and ous'!L$405,'FAR1 01 particular and ous'!$B$405,'FAR1 01 particular'!$A58)</f>
        <v>0</v>
      </c>
      <c r="L58" s="147">
        <f>SUMIFS('FAR1 01 particular and ous'!M$405,'FAR1 01 particular and ous'!$B$405,'FAR1 01 particular'!$A58)</f>
        <v>0</v>
      </c>
      <c r="M58" s="147">
        <f>SUMIFS('FAR1 01 particular and ous'!N$405,'FAR1 01 particular and ous'!$B$405,'FAR1 01 particular'!$A58)</f>
        <v>31491000</v>
      </c>
      <c r="N58" s="147">
        <f>SUMIFS('FAR1 01 particular and ous'!O$405,'FAR1 01 particular and ous'!$B$405,'FAR1 01 particular'!$A58)</f>
        <v>0</v>
      </c>
      <c r="O58" s="147">
        <f>SUMIFS('FAR1 01 particular and ous'!P$405,'FAR1 01 particular and ous'!$B$405,'FAR1 01 particular'!$A58)</f>
        <v>31491000</v>
      </c>
      <c r="P58" s="147">
        <f>SUMIFS('FAR1 01 particular and ous'!Q$405,'FAR1 01 particular and ous'!$B$405,'FAR1 01 particular'!$A58)</f>
        <v>0</v>
      </c>
      <c r="Q58" s="147">
        <f>SUMIFS('FAR1 01 particular and ous'!R$405,'FAR1 01 particular and ous'!$B$405,'FAR1 01 particular'!$A58)</f>
        <v>0</v>
      </c>
      <c r="R58" s="147">
        <f>SUMIFS('FAR1 01 particular and ous'!S$405,'FAR1 01 particular and ous'!$B$405,'FAR1 01 particular'!$A58)</f>
        <v>3748949</v>
      </c>
      <c r="S58" s="147">
        <f>SUMIFS('FAR1 01 particular and ous'!T$405,'FAR1 01 particular and ous'!$B$405,'FAR1 01 particular'!$A58)</f>
        <v>0</v>
      </c>
      <c r="T58" s="147">
        <f>SUMIFS('FAR1 01 particular and ous'!U$405,'FAR1 01 particular and ous'!$B$405,'FAR1 01 particular'!$A58)</f>
        <v>3748949</v>
      </c>
      <c r="U58" s="147">
        <f>SUMIFS('FAR1 01 particular and ous'!V$405,'FAR1 01 particular and ous'!$B$405,'FAR1 01 particular'!$A58)</f>
        <v>0</v>
      </c>
      <c r="V58" s="147">
        <f t="shared" si="2"/>
        <v>3609000</v>
      </c>
      <c r="W58" s="147">
        <f>SUMIFS('FAR1 01 particular and ous'!X$405,'FAR1 01 particular and ous'!$B$405,'FAR1 01 particular'!$A58)</f>
        <v>0</v>
      </c>
      <c r="X58" s="147">
        <f t="shared" si="3"/>
        <v>27742051</v>
      </c>
    </row>
    <row r="59" spans="1:24" s="141" customFormat="1" ht="39.950000000000003" customHeight="1" x14ac:dyDescent="0.25">
      <c r="A59" s="138" t="s">
        <v>34</v>
      </c>
      <c r="B59" s="139"/>
      <c r="C59" s="140">
        <f>C60</f>
        <v>55658000</v>
      </c>
      <c r="D59" s="140">
        <f t="shared" ref="D59:X59" si="21">D60</f>
        <v>0</v>
      </c>
      <c r="E59" s="140">
        <f t="shared" si="21"/>
        <v>55658000</v>
      </c>
      <c r="F59" s="140">
        <f t="shared" si="21"/>
        <v>55658000</v>
      </c>
      <c r="G59" s="140">
        <f t="shared" si="21"/>
        <v>0</v>
      </c>
      <c r="H59" s="140">
        <f t="shared" si="21"/>
        <v>-158547</v>
      </c>
      <c r="I59" s="140">
        <f t="shared" si="21"/>
        <v>158547</v>
      </c>
      <c r="J59" s="140">
        <f t="shared" si="21"/>
        <v>55658000</v>
      </c>
      <c r="K59" s="140">
        <f t="shared" si="21"/>
        <v>12875395.5</v>
      </c>
      <c r="L59" s="140">
        <f t="shared" si="21"/>
        <v>15237316.549999999</v>
      </c>
      <c r="M59" s="140">
        <f t="shared" si="21"/>
        <v>14476031.410000002</v>
      </c>
      <c r="N59" s="140">
        <f t="shared" si="21"/>
        <v>0</v>
      </c>
      <c r="O59" s="140">
        <f t="shared" si="21"/>
        <v>42588743.460000001</v>
      </c>
      <c r="P59" s="140">
        <f t="shared" si="21"/>
        <v>12436160.509999998</v>
      </c>
      <c r="Q59" s="140">
        <f t="shared" si="21"/>
        <v>14536892.050000001</v>
      </c>
      <c r="R59" s="140">
        <f t="shared" si="21"/>
        <v>14105765.029999999</v>
      </c>
      <c r="S59" s="140">
        <f t="shared" si="21"/>
        <v>0</v>
      </c>
      <c r="T59" s="140">
        <f t="shared" si="21"/>
        <v>41078817.590000004</v>
      </c>
      <c r="U59" s="140">
        <f t="shared" si="21"/>
        <v>0</v>
      </c>
      <c r="V59" s="140">
        <f t="shared" si="21"/>
        <v>13069256.540000001</v>
      </c>
      <c r="W59" s="140">
        <f t="shared" si="21"/>
        <v>0</v>
      </c>
      <c r="X59" s="140">
        <f t="shared" si="21"/>
        <v>1509925.8699999964</v>
      </c>
    </row>
    <row r="60" spans="1:24" s="94" customFormat="1" ht="39.950000000000003" customHeight="1" x14ac:dyDescent="0.25">
      <c r="A60" s="145" t="s">
        <v>35</v>
      </c>
      <c r="B60" s="150" t="s">
        <v>36</v>
      </c>
      <c r="C60" s="147">
        <f>C61+C66+C73</f>
        <v>55658000</v>
      </c>
      <c r="D60" s="147">
        <f t="shared" ref="D60:X60" si="22">D61+D66+D73</f>
        <v>0</v>
      </c>
      <c r="E60" s="147">
        <f t="shared" si="22"/>
        <v>55658000</v>
      </c>
      <c r="F60" s="147">
        <f t="shared" si="22"/>
        <v>55658000</v>
      </c>
      <c r="G60" s="147">
        <f t="shared" si="22"/>
        <v>0</v>
      </c>
      <c r="H60" s="147">
        <f t="shared" si="22"/>
        <v>-158547</v>
      </c>
      <c r="I60" s="147">
        <f t="shared" si="22"/>
        <v>158547</v>
      </c>
      <c r="J60" s="147">
        <f t="shared" si="22"/>
        <v>55658000</v>
      </c>
      <c r="K60" s="147">
        <f t="shared" si="22"/>
        <v>12875395.5</v>
      </c>
      <c r="L60" s="147">
        <f t="shared" si="22"/>
        <v>15237316.549999999</v>
      </c>
      <c r="M60" s="147">
        <f t="shared" si="22"/>
        <v>14476031.410000002</v>
      </c>
      <c r="N60" s="147">
        <f t="shared" si="22"/>
        <v>0</v>
      </c>
      <c r="O60" s="147">
        <f t="shared" si="22"/>
        <v>42588743.460000001</v>
      </c>
      <c r="P60" s="147">
        <f t="shared" si="22"/>
        <v>12436160.509999998</v>
      </c>
      <c r="Q60" s="147">
        <f t="shared" si="22"/>
        <v>14536892.050000001</v>
      </c>
      <c r="R60" s="147">
        <f t="shared" si="22"/>
        <v>14105765.029999999</v>
      </c>
      <c r="S60" s="147">
        <f t="shared" si="22"/>
        <v>0</v>
      </c>
      <c r="T60" s="147">
        <f t="shared" si="22"/>
        <v>41078817.590000004</v>
      </c>
      <c r="U60" s="147">
        <f t="shared" si="22"/>
        <v>0</v>
      </c>
      <c r="V60" s="147">
        <f t="shared" si="22"/>
        <v>13069256.540000001</v>
      </c>
      <c r="W60" s="147">
        <f t="shared" si="22"/>
        <v>0</v>
      </c>
      <c r="X60" s="147">
        <f t="shared" si="22"/>
        <v>1509925.8699999964</v>
      </c>
    </row>
    <row r="61" spans="1:24" s="141" customFormat="1" ht="39.950000000000003" customHeight="1" x14ac:dyDescent="0.25">
      <c r="A61" s="138" t="s">
        <v>31</v>
      </c>
      <c r="B61" s="144">
        <v>100000000000000</v>
      </c>
      <c r="C61" s="140">
        <f>C62+C64</f>
        <v>15783000</v>
      </c>
      <c r="D61" s="140">
        <f t="shared" ref="D61:W61" si="23">D62+D64</f>
        <v>0</v>
      </c>
      <c r="E61" s="140">
        <f t="shared" si="23"/>
        <v>15783000</v>
      </c>
      <c r="F61" s="140">
        <f t="shared" si="23"/>
        <v>15783000</v>
      </c>
      <c r="G61" s="140">
        <f t="shared" si="23"/>
        <v>0</v>
      </c>
      <c r="H61" s="140">
        <f t="shared" si="23"/>
        <v>-158547</v>
      </c>
      <c r="I61" s="140">
        <f t="shared" si="23"/>
        <v>158547</v>
      </c>
      <c r="J61" s="140">
        <f t="shared" si="23"/>
        <v>15783000</v>
      </c>
      <c r="K61" s="140">
        <f t="shared" si="23"/>
        <v>3484237.92</v>
      </c>
      <c r="L61" s="140">
        <f t="shared" si="23"/>
        <v>3955987.93</v>
      </c>
      <c r="M61" s="140">
        <f t="shared" si="23"/>
        <v>3692308.8200000003</v>
      </c>
      <c r="N61" s="140">
        <f t="shared" si="23"/>
        <v>0</v>
      </c>
      <c r="O61" s="140">
        <f t="shared" si="23"/>
        <v>11132534.67</v>
      </c>
      <c r="P61" s="140">
        <f t="shared" si="23"/>
        <v>3059095.01</v>
      </c>
      <c r="Q61" s="140">
        <f t="shared" si="23"/>
        <v>3705745.86</v>
      </c>
      <c r="R61" s="140">
        <f t="shared" si="23"/>
        <v>3405503.5200000005</v>
      </c>
      <c r="S61" s="140">
        <f t="shared" si="23"/>
        <v>0</v>
      </c>
      <c r="T61" s="140">
        <f t="shared" si="23"/>
        <v>10170344.390000001</v>
      </c>
      <c r="U61" s="140">
        <f t="shared" si="23"/>
        <v>0</v>
      </c>
      <c r="V61" s="140">
        <f t="shared" si="2"/>
        <v>4650465.33</v>
      </c>
      <c r="W61" s="140">
        <f t="shared" si="23"/>
        <v>0</v>
      </c>
      <c r="X61" s="140">
        <f t="shared" si="3"/>
        <v>962190.27999999933</v>
      </c>
    </row>
    <row r="62" spans="1:24" s="94" customFormat="1" ht="39.950000000000003" customHeight="1" x14ac:dyDescent="0.25">
      <c r="A62" s="145" t="s">
        <v>155</v>
      </c>
      <c r="B62" s="148">
        <v>100000100001000</v>
      </c>
      <c r="C62" s="147">
        <f>C63</f>
        <v>15709000</v>
      </c>
      <c r="D62" s="147">
        <f t="shared" ref="D62:X62" si="24">D63</f>
        <v>0</v>
      </c>
      <c r="E62" s="147">
        <f t="shared" si="24"/>
        <v>15709000</v>
      </c>
      <c r="F62" s="147">
        <f t="shared" si="24"/>
        <v>15709000</v>
      </c>
      <c r="G62" s="147">
        <f t="shared" si="24"/>
        <v>0</v>
      </c>
      <c r="H62" s="147">
        <f t="shared" si="24"/>
        <v>-158547</v>
      </c>
      <c r="I62" s="147">
        <f t="shared" si="24"/>
        <v>158547</v>
      </c>
      <c r="J62" s="147">
        <f t="shared" si="24"/>
        <v>15709000</v>
      </c>
      <c r="K62" s="147">
        <f t="shared" si="24"/>
        <v>3465736.92</v>
      </c>
      <c r="L62" s="147">
        <f t="shared" si="24"/>
        <v>3937486.93</v>
      </c>
      <c r="M62" s="147">
        <f t="shared" si="24"/>
        <v>3673807.8200000003</v>
      </c>
      <c r="N62" s="147">
        <f t="shared" si="24"/>
        <v>0</v>
      </c>
      <c r="O62" s="147">
        <f t="shared" si="24"/>
        <v>11077031.67</v>
      </c>
      <c r="P62" s="147">
        <f t="shared" si="24"/>
        <v>3040594.01</v>
      </c>
      <c r="Q62" s="147">
        <f t="shared" si="24"/>
        <v>3699578.86</v>
      </c>
      <c r="R62" s="147">
        <f t="shared" si="24"/>
        <v>3387002.5200000005</v>
      </c>
      <c r="S62" s="147">
        <f t="shared" si="24"/>
        <v>0</v>
      </c>
      <c r="T62" s="147">
        <f t="shared" si="24"/>
        <v>10127175.390000001</v>
      </c>
      <c r="U62" s="147">
        <f t="shared" si="24"/>
        <v>0</v>
      </c>
      <c r="V62" s="147">
        <f t="shared" si="24"/>
        <v>4631968.33</v>
      </c>
      <c r="W62" s="147">
        <f t="shared" si="24"/>
        <v>0</v>
      </c>
      <c r="X62" s="147">
        <f t="shared" si="24"/>
        <v>949856.27999999933</v>
      </c>
    </row>
    <row r="63" spans="1:24" s="94" customFormat="1" ht="39.950000000000003" customHeight="1" x14ac:dyDescent="0.25">
      <c r="A63" s="145" t="s">
        <v>39</v>
      </c>
      <c r="B63" s="146"/>
      <c r="C63" s="147">
        <f>SUMIFS('FAR1 01 particular and ous'!D$426:D$471,'FAR1 01 particular and ous'!$B$426:$B$471,'FAR1 01 particular'!$A63)</f>
        <v>15709000</v>
      </c>
      <c r="D63" s="147">
        <f>SUMIFS('FAR1 01 particular and ous'!E$426:E$471,'FAR1 01 particular and ous'!$B$426:$B$471,'FAR1 01 particular'!$A63)</f>
        <v>0</v>
      </c>
      <c r="E63" s="147">
        <f>SUMIFS('FAR1 01 particular and ous'!F$426:F$471,'FAR1 01 particular and ous'!$B$426:$B$471,'FAR1 01 particular'!$A63)</f>
        <v>15709000</v>
      </c>
      <c r="F63" s="147">
        <f>SUMIFS('FAR1 01 particular and ous'!G$426:G$471,'FAR1 01 particular and ous'!$B$426:$B$471,'FAR1 01 particular'!$A63)</f>
        <v>15709000</v>
      </c>
      <c r="G63" s="147">
        <f>SUMIFS('FAR1 01 particular and ous'!H$426:H$471,'FAR1 01 particular and ous'!$B$426:$B$471,'FAR1 01 particular'!$A63)</f>
        <v>0</v>
      </c>
      <c r="H63" s="147">
        <f>SUMIFS('FAR1 01 particular and ous'!I$426:I$471,'FAR1 01 particular and ous'!$B$426:$B$471,'FAR1 01 particular'!$A63)</f>
        <v>-158547</v>
      </c>
      <c r="I63" s="147">
        <f>SUMIFS('FAR1 01 particular and ous'!J$426:J$471,'FAR1 01 particular and ous'!$B$426:$B$471,'FAR1 01 particular'!$A63)</f>
        <v>158547</v>
      </c>
      <c r="J63" s="147">
        <f>SUMIFS('FAR1 01 particular and ous'!K$426:K$471,'FAR1 01 particular and ous'!$B$426:$B$471,'FAR1 01 particular'!$A63)</f>
        <v>15709000</v>
      </c>
      <c r="K63" s="147">
        <f>SUMIFS('FAR1 01 particular and ous'!L$426:L$471,'FAR1 01 particular and ous'!$B$426:$B$471,'FAR1 01 particular'!$A63)</f>
        <v>3465736.92</v>
      </c>
      <c r="L63" s="147">
        <f>SUMIFS('FAR1 01 particular and ous'!M$426:M$471,'FAR1 01 particular and ous'!$B$426:$B$471,'FAR1 01 particular'!$A63)</f>
        <v>3937486.93</v>
      </c>
      <c r="M63" s="147">
        <f>SUMIFS('FAR1 01 particular and ous'!N$426:N$471,'FAR1 01 particular and ous'!$B$426:$B$471,'FAR1 01 particular'!$A63)</f>
        <v>3673807.8200000003</v>
      </c>
      <c r="N63" s="147">
        <f>SUMIFS('FAR1 01 particular and ous'!O$426:O$471,'FAR1 01 particular and ous'!$B$426:$B$471,'FAR1 01 particular'!$A63)</f>
        <v>0</v>
      </c>
      <c r="O63" s="147">
        <f>SUMIFS('FAR1 01 particular and ous'!P$426:P$471,'FAR1 01 particular and ous'!$B$426:$B$471,'FAR1 01 particular'!$A63)</f>
        <v>11077031.67</v>
      </c>
      <c r="P63" s="147">
        <f>SUMIFS('FAR1 01 particular and ous'!Q$426:Q$471,'FAR1 01 particular and ous'!$B$426:$B$471,'FAR1 01 particular'!$A63)</f>
        <v>3040594.01</v>
      </c>
      <c r="Q63" s="147">
        <f>SUMIFS('FAR1 01 particular and ous'!R$426:R$471,'FAR1 01 particular and ous'!$B$426:$B$471,'FAR1 01 particular'!$A63)</f>
        <v>3699578.86</v>
      </c>
      <c r="R63" s="147">
        <f>SUMIFS('FAR1 01 particular and ous'!S$426:S$471,'FAR1 01 particular and ous'!$B$426:$B$471,'FAR1 01 particular'!$A63)</f>
        <v>3387002.5200000005</v>
      </c>
      <c r="S63" s="147">
        <f>SUMIFS('FAR1 01 particular and ous'!T$426:T$471,'FAR1 01 particular and ous'!$B$426:$B$471,'FAR1 01 particular'!$A63)</f>
        <v>0</v>
      </c>
      <c r="T63" s="147">
        <f>SUMIFS('FAR1 01 particular and ous'!U$426:U$471,'FAR1 01 particular and ous'!$B$426:$B$471,'FAR1 01 particular'!$A63)</f>
        <v>10127175.390000001</v>
      </c>
      <c r="U63" s="147">
        <f>SUMIFS('FAR1 01 particular and ous'!V$426:V$471,'FAR1 01 particular and ous'!$B$426:$B$471,'FAR1 01 particular'!$A63)</f>
        <v>0</v>
      </c>
      <c r="V63" s="147">
        <f t="shared" si="2"/>
        <v>4631968.33</v>
      </c>
      <c r="W63" s="147">
        <f>SUMIFS('FAR1 01 particular and ous'!X$426:X$471,'FAR1 01 particular and ous'!$B$426:$B$471,'FAR1 01 particular'!$A63)</f>
        <v>0</v>
      </c>
      <c r="X63" s="147">
        <f t="shared" si="3"/>
        <v>949856.27999999933</v>
      </c>
    </row>
    <row r="64" spans="1:24" s="94" customFormat="1" ht="39.950000000000003" customHeight="1" x14ac:dyDescent="0.25">
      <c r="A64" s="145" t="s">
        <v>156</v>
      </c>
      <c r="B64" s="148">
        <v>100000100002000</v>
      </c>
      <c r="C64" s="147">
        <f>C65</f>
        <v>74000</v>
      </c>
      <c r="D64" s="147">
        <f t="shared" ref="D64:W64" si="25">D65</f>
        <v>0</v>
      </c>
      <c r="E64" s="147">
        <f t="shared" si="25"/>
        <v>74000</v>
      </c>
      <c r="F64" s="147">
        <f t="shared" si="25"/>
        <v>74000</v>
      </c>
      <c r="G64" s="147">
        <f t="shared" si="25"/>
        <v>0</v>
      </c>
      <c r="H64" s="147">
        <f t="shared" si="25"/>
        <v>0</v>
      </c>
      <c r="I64" s="147">
        <f t="shared" si="25"/>
        <v>0</v>
      </c>
      <c r="J64" s="147">
        <f t="shared" si="25"/>
        <v>74000</v>
      </c>
      <c r="K64" s="147">
        <f t="shared" si="25"/>
        <v>18501</v>
      </c>
      <c r="L64" s="147">
        <f t="shared" si="25"/>
        <v>18501</v>
      </c>
      <c r="M64" s="147">
        <f t="shared" si="25"/>
        <v>18501</v>
      </c>
      <c r="N64" s="147">
        <f t="shared" si="25"/>
        <v>0</v>
      </c>
      <c r="O64" s="147">
        <f t="shared" si="25"/>
        <v>55503</v>
      </c>
      <c r="P64" s="147">
        <f t="shared" si="25"/>
        <v>18501</v>
      </c>
      <c r="Q64" s="147">
        <f t="shared" si="25"/>
        <v>6167</v>
      </c>
      <c r="R64" s="147">
        <f t="shared" si="25"/>
        <v>18501</v>
      </c>
      <c r="S64" s="147">
        <f t="shared" si="25"/>
        <v>0</v>
      </c>
      <c r="T64" s="147">
        <f t="shared" si="25"/>
        <v>43169</v>
      </c>
      <c r="U64" s="147">
        <f t="shared" si="25"/>
        <v>0</v>
      </c>
      <c r="V64" s="147">
        <f t="shared" si="2"/>
        <v>18497</v>
      </c>
      <c r="W64" s="147">
        <f t="shared" si="25"/>
        <v>0</v>
      </c>
      <c r="X64" s="147">
        <f t="shared" si="3"/>
        <v>12334</v>
      </c>
    </row>
    <row r="65" spans="1:24" s="94" customFormat="1" ht="39.950000000000003" customHeight="1" x14ac:dyDescent="0.25">
      <c r="A65" s="145" t="s">
        <v>39</v>
      </c>
      <c r="B65" s="146"/>
      <c r="C65" s="147">
        <f>SUMIFS('FAR1 01 particular and ous'!D$477,'FAR1 01 particular and ous'!$B$477,'FAR1 01 particular'!$A65)</f>
        <v>74000</v>
      </c>
      <c r="D65" s="147">
        <f>SUMIFS('FAR1 01 particular and ous'!E$477,'FAR1 01 particular and ous'!$B$477,'FAR1 01 particular'!$A65)</f>
        <v>0</v>
      </c>
      <c r="E65" s="147">
        <f>SUMIFS('FAR1 01 particular and ous'!F$477,'FAR1 01 particular and ous'!$B$477,'FAR1 01 particular'!$A65)</f>
        <v>74000</v>
      </c>
      <c r="F65" s="147">
        <f>SUMIFS('FAR1 01 particular and ous'!G$477,'FAR1 01 particular and ous'!$B$477,'FAR1 01 particular'!$A65)</f>
        <v>74000</v>
      </c>
      <c r="G65" s="147">
        <f>SUMIFS('FAR1 01 particular and ous'!H$477,'FAR1 01 particular and ous'!$B$477,'FAR1 01 particular'!$A65)</f>
        <v>0</v>
      </c>
      <c r="H65" s="147">
        <f>SUMIFS('FAR1 01 particular and ous'!I$477,'FAR1 01 particular and ous'!$B$477,'FAR1 01 particular'!$A65)</f>
        <v>0</v>
      </c>
      <c r="I65" s="147">
        <f>SUMIFS('FAR1 01 particular and ous'!J$477,'FAR1 01 particular and ous'!$B$477,'FAR1 01 particular'!$A65)</f>
        <v>0</v>
      </c>
      <c r="J65" s="147">
        <f>SUMIFS('FAR1 01 particular and ous'!K$477,'FAR1 01 particular and ous'!$B$477,'FAR1 01 particular'!$A65)</f>
        <v>74000</v>
      </c>
      <c r="K65" s="147">
        <f>SUMIFS('FAR1 01 particular and ous'!L$477,'FAR1 01 particular and ous'!$B$477,'FAR1 01 particular'!$A65)</f>
        <v>18501</v>
      </c>
      <c r="L65" s="147">
        <f>SUMIFS('FAR1 01 particular and ous'!M$477,'FAR1 01 particular and ous'!$B$477,'FAR1 01 particular'!$A65)</f>
        <v>18501</v>
      </c>
      <c r="M65" s="147">
        <f>SUMIFS('FAR1 01 particular and ous'!N$477,'FAR1 01 particular and ous'!$B$477,'FAR1 01 particular'!$A65)</f>
        <v>18501</v>
      </c>
      <c r="N65" s="147">
        <f>SUMIFS('FAR1 01 particular and ous'!O$477,'FAR1 01 particular and ous'!$B$477,'FAR1 01 particular'!$A65)</f>
        <v>0</v>
      </c>
      <c r="O65" s="147">
        <f>SUMIFS('FAR1 01 particular and ous'!P$477,'FAR1 01 particular and ous'!$B$477,'FAR1 01 particular'!$A65)</f>
        <v>55503</v>
      </c>
      <c r="P65" s="147">
        <f>SUMIFS('FAR1 01 particular and ous'!Q$477,'FAR1 01 particular and ous'!$B$477,'FAR1 01 particular'!$A65)</f>
        <v>18501</v>
      </c>
      <c r="Q65" s="147">
        <f>SUMIFS('FAR1 01 particular and ous'!R$477,'FAR1 01 particular and ous'!$B$477,'FAR1 01 particular'!$A65)</f>
        <v>6167</v>
      </c>
      <c r="R65" s="147">
        <f>SUMIFS('FAR1 01 particular and ous'!S$477,'FAR1 01 particular and ous'!$B$477,'FAR1 01 particular'!$A65)</f>
        <v>18501</v>
      </c>
      <c r="S65" s="147">
        <f>SUMIFS('FAR1 01 particular and ous'!T$477,'FAR1 01 particular and ous'!$B$477,'FAR1 01 particular'!$A65)</f>
        <v>0</v>
      </c>
      <c r="T65" s="147">
        <f>SUMIFS('FAR1 01 particular and ous'!U$477,'FAR1 01 particular and ous'!$B$477,'FAR1 01 particular'!$A65)</f>
        <v>43169</v>
      </c>
      <c r="U65" s="147">
        <f>SUMIFS('FAR1 01 particular and ous'!V$477,'FAR1 01 particular and ous'!$B$477,'FAR1 01 particular'!$A65)</f>
        <v>0</v>
      </c>
      <c r="V65" s="147">
        <f t="shared" si="2"/>
        <v>18497</v>
      </c>
      <c r="W65" s="147">
        <f>SUMIFS('FAR1 01 particular and ous'!X$477,'FAR1 01 particular and ous'!$B$477,'FAR1 01 particular'!$A65)</f>
        <v>0</v>
      </c>
      <c r="X65" s="147">
        <f t="shared" si="3"/>
        <v>12334</v>
      </c>
    </row>
    <row r="66" spans="1:24" s="141" customFormat="1" ht="39.950000000000003" customHeight="1" x14ac:dyDescent="0.25">
      <c r="A66" s="138" t="s">
        <v>32</v>
      </c>
      <c r="B66" s="144">
        <v>200000000000000</v>
      </c>
      <c r="C66" s="140">
        <f>C67+C69+C71</f>
        <v>3966000</v>
      </c>
      <c r="D66" s="140">
        <f t="shared" ref="D66:W66" si="26">D67+D69+D71</f>
        <v>0</v>
      </c>
      <c r="E66" s="140">
        <f t="shared" si="26"/>
        <v>3966000</v>
      </c>
      <c r="F66" s="140">
        <f t="shared" si="26"/>
        <v>3966000</v>
      </c>
      <c r="G66" s="140">
        <f t="shared" si="26"/>
        <v>0</v>
      </c>
      <c r="H66" s="140">
        <f t="shared" si="26"/>
        <v>0</v>
      </c>
      <c r="I66" s="140">
        <f t="shared" si="26"/>
        <v>0</v>
      </c>
      <c r="J66" s="140">
        <f t="shared" si="26"/>
        <v>3966000</v>
      </c>
      <c r="K66" s="140">
        <f t="shared" si="26"/>
        <v>870970.2</v>
      </c>
      <c r="L66" s="140">
        <f t="shared" si="26"/>
        <v>1215194.92</v>
      </c>
      <c r="M66" s="140">
        <f t="shared" si="26"/>
        <v>940582.56</v>
      </c>
      <c r="N66" s="140">
        <f t="shared" si="26"/>
        <v>0</v>
      </c>
      <c r="O66" s="140">
        <f t="shared" si="26"/>
        <v>3026747.68</v>
      </c>
      <c r="P66" s="140">
        <f t="shared" si="26"/>
        <v>870970.2</v>
      </c>
      <c r="Q66" s="140">
        <f t="shared" si="26"/>
        <v>944698.06</v>
      </c>
      <c r="R66" s="140">
        <f t="shared" si="26"/>
        <v>940582.55999999994</v>
      </c>
      <c r="S66" s="140">
        <f t="shared" si="26"/>
        <v>0</v>
      </c>
      <c r="T66" s="140">
        <f t="shared" si="26"/>
        <v>2756250.82</v>
      </c>
      <c r="U66" s="140">
        <f t="shared" si="26"/>
        <v>0</v>
      </c>
      <c r="V66" s="140">
        <f t="shared" si="2"/>
        <v>939252.31999999983</v>
      </c>
      <c r="W66" s="140">
        <f t="shared" si="26"/>
        <v>0</v>
      </c>
      <c r="X66" s="140">
        <f t="shared" si="3"/>
        <v>270496.86000000034</v>
      </c>
    </row>
    <row r="67" spans="1:24" s="94" customFormat="1" ht="39.950000000000003" customHeight="1" x14ac:dyDescent="0.25">
      <c r="A67" s="145" t="s">
        <v>157</v>
      </c>
      <c r="B67" s="148">
        <v>200000100001000</v>
      </c>
      <c r="C67" s="147">
        <f>C68</f>
        <v>851000</v>
      </c>
      <c r="D67" s="147">
        <f t="shared" ref="D67:W67" si="27">D68</f>
        <v>0</v>
      </c>
      <c r="E67" s="147">
        <f t="shared" si="27"/>
        <v>851000</v>
      </c>
      <c r="F67" s="147">
        <f t="shared" si="27"/>
        <v>851000</v>
      </c>
      <c r="G67" s="147">
        <f t="shared" si="27"/>
        <v>0</v>
      </c>
      <c r="H67" s="147">
        <f t="shared" si="27"/>
        <v>0</v>
      </c>
      <c r="I67" s="147">
        <f t="shared" si="27"/>
        <v>0</v>
      </c>
      <c r="J67" s="147">
        <f t="shared" si="27"/>
        <v>851000</v>
      </c>
      <c r="K67" s="147">
        <f t="shared" si="27"/>
        <v>92221.2</v>
      </c>
      <c r="L67" s="147">
        <f t="shared" si="27"/>
        <v>436445.92</v>
      </c>
      <c r="M67" s="147">
        <f t="shared" si="27"/>
        <v>161833.56</v>
      </c>
      <c r="N67" s="147">
        <f t="shared" si="27"/>
        <v>0</v>
      </c>
      <c r="O67" s="147">
        <f t="shared" si="27"/>
        <v>690500.68</v>
      </c>
      <c r="P67" s="147">
        <f t="shared" si="27"/>
        <v>92221.2</v>
      </c>
      <c r="Q67" s="147">
        <f t="shared" si="27"/>
        <v>191044.37000000002</v>
      </c>
      <c r="R67" s="147">
        <f t="shared" si="27"/>
        <v>161833.56</v>
      </c>
      <c r="S67" s="147">
        <f t="shared" si="27"/>
        <v>0</v>
      </c>
      <c r="T67" s="147">
        <f t="shared" si="27"/>
        <v>445099.13</v>
      </c>
      <c r="U67" s="147">
        <f t="shared" si="27"/>
        <v>0</v>
      </c>
      <c r="V67" s="147">
        <f t="shared" si="2"/>
        <v>160499.31999999995</v>
      </c>
      <c r="W67" s="147">
        <f t="shared" si="27"/>
        <v>0</v>
      </c>
      <c r="X67" s="147">
        <f t="shared" si="3"/>
        <v>245401.55000000005</v>
      </c>
    </row>
    <row r="68" spans="1:24" s="94" customFormat="1" ht="39.950000000000003" customHeight="1" x14ac:dyDescent="0.25">
      <c r="A68" s="145" t="s">
        <v>39</v>
      </c>
      <c r="B68" s="146"/>
      <c r="C68" s="147">
        <f>SUMIFS('FAR1 01 particular and ous'!D$484:D$487,'FAR1 01 particular and ous'!$B$484:$B$487,'FAR1 01 particular'!$A68)</f>
        <v>851000</v>
      </c>
      <c r="D68" s="147">
        <f>SUMIFS('FAR1 01 particular and ous'!E$484:E$487,'FAR1 01 particular and ous'!$B$484:$B$487,'FAR1 01 particular'!$A68)</f>
        <v>0</v>
      </c>
      <c r="E68" s="147">
        <f>SUMIFS('FAR1 01 particular and ous'!F$484:F$487,'FAR1 01 particular and ous'!$B$484:$B$487,'FAR1 01 particular'!$A68)</f>
        <v>851000</v>
      </c>
      <c r="F68" s="147">
        <f>SUMIFS('FAR1 01 particular and ous'!G$484:G$487,'FAR1 01 particular and ous'!$B$484:$B$487,'FAR1 01 particular'!$A68)</f>
        <v>851000</v>
      </c>
      <c r="G68" s="147">
        <f>SUMIFS('FAR1 01 particular and ous'!H$484:H$487,'FAR1 01 particular and ous'!$B$484:$B$487,'FAR1 01 particular'!$A68)</f>
        <v>0</v>
      </c>
      <c r="H68" s="147">
        <f>SUMIFS('FAR1 01 particular and ous'!I$484:I$487,'FAR1 01 particular and ous'!$B$484:$B$487,'FAR1 01 particular'!$A68)</f>
        <v>0</v>
      </c>
      <c r="I68" s="147">
        <f>SUMIFS('FAR1 01 particular and ous'!J$484:J$487,'FAR1 01 particular and ous'!$B$484:$B$487,'FAR1 01 particular'!$A68)</f>
        <v>0</v>
      </c>
      <c r="J68" s="147">
        <f>SUMIFS('FAR1 01 particular and ous'!K$484:K$487,'FAR1 01 particular and ous'!$B$484:$B$487,'FAR1 01 particular'!$A68)</f>
        <v>851000</v>
      </c>
      <c r="K68" s="147">
        <f>SUMIFS('FAR1 01 particular and ous'!L$484:L$487,'FAR1 01 particular and ous'!$B$484:$B$487,'FAR1 01 particular'!$A68)</f>
        <v>92221.2</v>
      </c>
      <c r="L68" s="147">
        <f>SUMIFS('FAR1 01 particular and ous'!M$484:M$487,'FAR1 01 particular and ous'!$B$484:$B$487,'FAR1 01 particular'!$A68)</f>
        <v>436445.92</v>
      </c>
      <c r="M68" s="147">
        <f>SUMIFS('FAR1 01 particular and ous'!N$484:N$487,'FAR1 01 particular and ous'!$B$484:$B$487,'FAR1 01 particular'!$A68)</f>
        <v>161833.56</v>
      </c>
      <c r="N68" s="147">
        <f>SUMIFS('FAR1 01 particular and ous'!O$484:O$487,'FAR1 01 particular and ous'!$B$484:$B$487,'FAR1 01 particular'!$A68)</f>
        <v>0</v>
      </c>
      <c r="O68" s="147">
        <f>SUMIFS('FAR1 01 particular and ous'!P$484:P$487,'FAR1 01 particular and ous'!$B$484:$B$487,'FAR1 01 particular'!$A68)</f>
        <v>690500.68</v>
      </c>
      <c r="P68" s="147">
        <f>SUMIFS('FAR1 01 particular and ous'!Q$484:Q$487,'FAR1 01 particular and ous'!$B$484:$B$487,'FAR1 01 particular'!$A68)</f>
        <v>92221.2</v>
      </c>
      <c r="Q68" s="147">
        <f>SUMIFS('FAR1 01 particular and ous'!R$484:R$487,'FAR1 01 particular and ous'!$B$484:$B$487,'FAR1 01 particular'!$A68)</f>
        <v>191044.37000000002</v>
      </c>
      <c r="R68" s="147">
        <f>SUMIFS('FAR1 01 particular and ous'!S$484:S$487,'FAR1 01 particular and ous'!$B$484:$B$487,'FAR1 01 particular'!$A68)</f>
        <v>161833.56</v>
      </c>
      <c r="S68" s="147">
        <f>SUMIFS('FAR1 01 particular and ous'!T$484:T$487,'FAR1 01 particular and ous'!$B$484:$B$487,'FAR1 01 particular'!$A68)</f>
        <v>0</v>
      </c>
      <c r="T68" s="147">
        <f>SUMIFS('FAR1 01 particular and ous'!U$484:U$487,'FAR1 01 particular and ous'!$B$484:$B$487,'FAR1 01 particular'!$A68)</f>
        <v>445099.13</v>
      </c>
      <c r="U68" s="147">
        <f>SUMIFS('FAR1 01 particular and ous'!V$484:V$487,'FAR1 01 particular and ous'!$B$484:$B$487,'FAR1 01 particular'!$A68)</f>
        <v>0</v>
      </c>
      <c r="V68" s="147">
        <f t="shared" si="2"/>
        <v>160499.31999999995</v>
      </c>
      <c r="W68" s="147">
        <f>SUMIFS('FAR1 01 particular and ous'!X$484:X$487,'FAR1 01 particular and ous'!$B$484:$B$487,'FAR1 01 particular'!$A68)</f>
        <v>0</v>
      </c>
      <c r="X68" s="147">
        <f t="shared" si="3"/>
        <v>245401.55000000005</v>
      </c>
    </row>
    <row r="69" spans="1:24" s="94" customFormat="1" ht="39.950000000000003" customHeight="1" x14ac:dyDescent="0.25">
      <c r="A69" s="149" t="s">
        <v>158</v>
      </c>
      <c r="B69" s="148">
        <v>200000100002000</v>
      </c>
      <c r="C69" s="147">
        <f>C70</f>
        <v>894000</v>
      </c>
      <c r="D69" s="147">
        <f t="shared" ref="D69:W69" si="28">D70</f>
        <v>0</v>
      </c>
      <c r="E69" s="147">
        <f t="shared" si="28"/>
        <v>894000</v>
      </c>
      <c r="F69" s="147">
        <f t="shared" si="28"/>
        <v>894000</v>
      </c>
      <c r="G69" s="147">
        <f t="shared" si="28"/>
        <v>0</v>
      </c>
      <c r="H69" s="147">
        <f t="shared" si="28"/>
        <v>0</v>
      </c>
      <c r="I69" s="147">
        <f t="shared" si="28"/>
        <v>0</v>
      </c>
      <c r="J69" s="147">
        <f t="shared" si="28"/>
        <v>894000</v>
      </c>
      <c r="K69" s="147">
        <f t="shared" si="28"/>
        <v>223500</v>
      </c>
      <c r="L69" s="147">
        <f t="shared" si="28"/>
        <v>223500</v>
      </c>
      <c r="M69" s="147">
        <f t="shared" si="28"/>
        <v>223500</v>
      </c>
      <c r="N69" s="147">
        <f t="shared" si="28"/>
        <v>0</v>
      </c>
      <c r="O69" s="147">
        <f t="shared" si="28"/>
        <v>670500</v>
      </c>
      <c r="P69" s="147">
        <f t="shared" si="28"/>
        <v>223500</v>
      </c>
      <c r="Q69" s="147">
        <f t="shared" si="28"/>
        <v>198404.69</v>
      </c>
      <c r="R69" s="147">
        <f t="shared" si="28"/>
        <v>223499.99999999994</v>
      </c>
      <c r="S69" s="147">
        <f t="shared" si="28"/>
        <v>0</v>
      </c>
      <c r="T69" s="147">
        <f t="shared" si="28"/>
        <v>645404.68999999994</v>
      </c>
      <c r="U69" s="147">
        <f t="shared" si="28"/>
        <v>0</v>
      </c>
      <c r="V69" s="147">
        <f t="shared" si="2"/>
        <v>223500</v>
      </c>
      <c r="W69" s="147">
        <f t="shared" si="28"/>
        <v>0</v>
      </c>
      <c r="X69" s="147">
        <f t="shared" si="3"/>
        <v>25095.310000000056</v>
      </c>
    </row>
    <row r="70" spans="1:24" s="94" customFormat="1" ht="39.950000000000003" customHeight="1" x14ac:dyDescent="0.25">
      <c r="A70" s="145" t="s">
        <v>39</v>
      </c>
      <c r="B70" s="146"/>
      <c r="C70" s="147">
        <f>SUMIFS('FAR1 01 particular and ous'!D$493,'FAR1 01 particular and ous'!$B$493,'FAR1 01 particular'!$A70)</f>
        <v>894000</v>
      </c>
      <c r="D70" s="147">
        <f>SUMIFS('FAR1 01 particular and ous'!E$493,'FAR1 01 particular and ous'!$B$493,'FAR1 01 particular'!$A70)</f>
        <v>0</v>
      </c>
      <c r="E70" s="147">
        <f>SUMIFS('FAR1 01 particular and ous'!F$493,'FAR1 01 particular and ous'!$B$493,'FAR1 01 particular'!$A70)</f>
        <v>894000</v>
      </c>
      <c r="F70" s="147">
        <f>SUMIFS('FAR1 01 particular and ous'!G$493,'FAR1 01 particular and ous'!$B$493,'FAR1 01 particular'!$A70)</f>
        <v>894000</v>
      </c>
      <c r="G70" s="147">
        <f>SUMIFS('FAR1 01 particular and ous'!H$493,'FAR1 01 particular and ous'!$B$493,'FAR1 01 particular'!$A70)</f>
        <v>0</v>
      </c>
      <c r="H70" s="147">
        <f>SUMIFS('FAR1 01 particular and ous'!I$493,'FAR1 01 particular and ous'!$B$493,'FAR1 01 particular'!$A70)</f>
        <v>0</v>
      </c>
      <c r="I70" s="147">
        <f>SUMIFS('FAR1 01 particular and ous'!J$493,'FAR1 01 particular and ous'!$B$493,'FAR1 01 particular'!$A70)</f>
        <v>0</v>
      </c>
      <c r="J70" s="147">
        <f>SUMIFS('FAR1 01 particular and ous'!K$493,'FAR1 01 particular and ous'!$B$493,'FAR1 01 particular'!$A70)</f>
        <v>894000</v>
      </c>
      <c r="K70" s="147">
        <f>SUMIFS('FAR1 01 particular and ous'!L$493,'FAR1 01 particular and ous'!$B$493,'FAR1 01 particular'!$A70)</f>
        <v>223500</v>
      </c>
      <c r="L70" s="147">
        <f>SUMIFS('FAR1 01 particular and ous'!M$493,'FAR1 01 particular and ous'!$B$493,'FAR1 01 particular'!$A70)</f>
        <v>223500</v>
      </c>
      <c r="M70" s="147">
        <f>SUMIFS('FAR1 01 particular and ous'!N$493,'FAR1 01 particular and ous'!$B$493,'FAR1 01 particular'!$A70)</f>
        <v>223500</v>
      </c>
      <c r="N70" s="147">
        <f>SUMIFS('FAR1 01 particular and ous'!O$493,'FAR1 01 particular and ous'!$B$493,'FAR1 01 particular'!$A70)</f>
        <v>0</v>
      </c>
      <c r="O70" s="147">
        <f>SUMIFS('FAR1 01 particular and ous'!P$493,'FAR1 01 particular and ous'!$B$493,'FAR1 01 particular'!$A70)</f>
        <v>670500</v>
      </c>
      <c r="P70" s="147">
        <f>SUMIFS('FAR1 01 particular and ous'!Q$493,'FAR1 01 particular and ous'!$B$493,'FAR1 01 particular'!$A70)</f>
        <v>223500</v>
      </c>
      <c r="Q70" s="147">
        <f>SUMIFS('FAR1 01 particular and ous'!R$493,'FAR1 01 particular and ous'!$B$493,'FAR1 01 particular'!$A70)</f>
        <v>198404.69</v>
      </c>
      <c r="R70" s="147">
        <f>SUMIFS('FAR1 01 particular and ous'!S$493,'FAR1 01 particular and ous'!$B$493,'FAR1 01 particular'!$A70)</f>
        <v>223499.99999999994</v>
      </c>
      <c r="S70" s="147">
        <f>SUMIFS('FAR1 01 particular and ous'!T$493,'FAR1 01 particular and ous'!$B$493,'FAR1 01 particular'!$A70)</f>
        <v>0</v>
      </c>
      <c r="T70" s="147">
        <f>SUMIFS('FAR1 01 particular and ous'!U$493,'FAR1 01 particular and ous'!$B$493,'FAR1 01 particular'!$A70)</f>
        <v>645404.68999999994</v>
      </c>
      <c r="U70" s="147">
        <f>SUMIFS('FAR1 01 particular and ous'!V$493,'FAR1 01 particular and ous'!$B$493,'FAR1 01 particular'!$A70)</f>
        <v>0</v>
      </c>
      <c r="V70" s="147">
        <f t="shared" si="2"/>
        <v>223500</v>
      </c>
      <c r="W70" s="147">
        <f>SUMIFS('FAR1 01 particular and ous'!X$493,'FAR1 01 particular and ous'!$B$493,'FAR1 01 particular'!$A70)</f>
        <v>0</v>
      </c>
      <c r="X70" s="147">
        <f t="shared" si="3"/>
        <v>25095.310000000056</v>
      </c>
    </row>
    <row r="71" spans="1:24" s="94" customFormat="1" ht="39.950000000000003" customHeight="1" x14ac:dyDescent="0.25">
      <c r="A71" s="145" t="s">
        <v>159</v>
      </c>
      <c r="B71" s="148">
        <v>200000100003000</v>
      </c>
      <c r="C71" s="147">
        <f>C72</f>
        <v>2221000</v>
      </c>
      <c r="D71" s="147">
        <f t="shared" ref="D71:W71" si="29">D72</f>
        <v>0</v>
      </c>
      <c r="E71" s="147">
        <f t="shared" si="29"/>
        <v>2221000</v>
      </c>
      <c r="F71" s="147">
        <f t="shared" si="29"/>
        <v>2221000</v>
      </c>
      <c r="G71" s="147">
        <f t="shared" si="29"/>
        <v>0</v>
      </c>
      <c r="H71" s="147">
        <f t="shared" si="29"/>
        <v>0</v>
      </c>
      <c r="I71" s="147">
        <f t="shared" si="29"/>
        <v>0</v>
      </c>
      <c r="J71" s="147">
        <f t="shared" si="29"/>
        <v>2221000</v>
      </c>
      <c r="K71" s="147">
        <f t="shared" si="29"/>
        <v>555249</v>
      </c>
      <c r="L71" s="147">
        <f t="shared" si="29"/>
        <v>555249</v>
      </c>
      <c r="M71" s="147">
        <f t="shared" si="29"/>
        <v>555249</v>
      </c>
      <c r="N71" s="147">
        <f t="shared" si="29"/>
        <v>0</v>
      </c>
      <c r="O71" s="147">
        <f t="shared" si="29"/>
        <v>1665747</v>
      </c>
      <c r="P71" s="147">
        <f t="shared" si="29"/>
        <v>555249</v>
      </c>
      <c r="Q71" s="147">
        <f t="shared" si="29"/>
        <v>555249</v>
      </c>
      <c r="R71" s="147">
        <f t="shared" si="29"/>
        <v>555249</v>
      </c>
      <c r="S71" s="147">
        <f t="shared" si="29"/>
        <v>0</v>
      </c>
      <c r="T71" s="147">
        <f t="shared" si="29"/>
        <v>1665747</v>
      </c>
      <c r="U71" s="147">
        <f t="shared" si="29"/>
        <v>0</v>
      </c>
      <c r="V71" s="147">
        <f t="shared" si="2"/>
        <v>555253</v>
      </c>
      <c r="W71" s="147">
        <f t="shared" si="29"/>
        <v>0</v>
      </c>
      <c r="X71" s="147">
        <f t="shared" si="3"/>
        <v>0</v>
      </c>
    </row>
    <row r="72" spans="1:24" s="94" customFormat="1" ht="39.950000000000003" customHeight="1" x14ac:dyDescent="0.25">
      <c r="A72" s="145" t="s">
        <v>39</v>
      </c>
      <c r="B72" s="146"/>
      <c r="C72" s="147">
        <f>SUMIFS('FAR1 01 particular and ous'!D$499,'FAR1 01 particular and ous'!$B$499,'FAR1 01 particular'!$A72)</f>
        <v>2221000</v>
      </c>
      <c r="D72" s="147">
        <f>SUMIFS('FAR1 01 particular and ous'!E$499,'FAR1 01 particular and ous'!$B$499,'FAR1 01 particular'!$A72)</f>
        <v>0</v>
      </c>
      <c r="E72" s="147">
        <f>SUMIFS('FAR1 01 particular and ous'!F$499,'FAR1 01 particular and ous'!$B$499,'FAR1 01 particular'!$A72)</f>
        <v>2221000</v>
      </c>
      <c r="F72" s="147">
        <f>SUMIFS('FAR1 01 particular and ous'!G$499,'FAR1 01 particular and ous'!$B$499,'FAR1 01 particular'!$A72)</f>
        <v>2221000</v>
      </c>
      <c r="G72" s="147">
        <f>SUMIFS('FAR1 01 particular and ous'!H$499,'FAR1 01 particular and ous'!$B$499,'FAR1 01 particular'!$A72)</f>
        <v>0</v>
      </c>
      <c r="H72" s="147">
        <f>SUMIFS('FAR1 01 particular and ous'!I$499,'FAR1 01 particular and ous'!$B$499,'FAR1 01 particular'!$A72)</f>
        <v>0</v>
      </c>
      <c r="I72" s="147">
        <f>SUMIFS('FAR1 01 particular and ous'!J$499,'FAR1 01 particular and ous'!$B$499,'FAR1 01 particular'!$A72)</f>
        <v>0</v>
      </c>
      <c r="J72" s="147">
        <f>SUMIFS('FAR1 01 particular and ous'!K$499,'FAR1 01 particular and ous'!$B$499,'FAR1 01 particular'!$A72)</f>
        <v>2221000</v>
      </c>
      <c r="K72" s="147">
        <f>SUMIFS('FAR1 01 particular and ous'!L$499,'FAR1 01 particular and ous'!$B$499,'FAR1 01 particular'!$A72)</f>
        <v>555249</v>
      </c>
      <c r="L72" s="147">
        <f>SUMIFS('FAR1 01 particular and ous'!M$499,'FAR1 01 particular and ous'!$B$499,'FAR1 01 particular'!$A72)</f>
        <v>555249</v>
      </c>
      <c r="M72" s="147">
        <f>SUMIFS('FAR1 01 particular and ous'!N$499,'FAR1 01 particular and ous'!$B$499,'FAR1 01 particular'!$A72)</f>
        <v>555249</v>
      </c>
      <c r="N72" s="147">
        <f>SUMIFS('FAR1 01 particular and ous'!O$499,'FAR1 01 particular and ous'!$B$499,'FAR1 01 particular'!$A72)</f>
        <v>0</v>
      </c>
      <c r="O72" s="147">
        <f>SUMIFS('FAR1 01 particular and ous'!P$499,'FAR1 01 particular and ous'!$B$499,'FAR1 01 particular'!$A72)</f>
        <v>1665747</v>
      </c>
      <c r="P72" s="147">
        <f>SUMIFS('FAR1 01 particular and ous'!Q$499,'FAR1 01 particular and ous'!$B$499,'FAR1 01 particular'!$A72)</f>
        <v>555249</v>
      </c>
      <c r="Q72" s="147">
        <f>SUMIFS('FAR1 01 particular and ous'!R$499,'FAR1 01 particular and ous'!$B$499,'FAR1 01 particular'!$A72)</f>
        <v>555249</v>
      </c>
      <c r="R72" s="147">
        <f>SUMIFS('FAR1 01 particular and ous'!S$499,'FAR1 01 particular and ous'!$B$499,'FAR1 01 particular'!$A72)</f>
        <v>555249</v>
      </c>
      <c r="S72" s="147">
        <f>SUMIFS('FAR1 01 particular and ous'!T$499,'FAR1 01 particular and ous'!$B$499,'FAR1 01 particular'!$A72)</f>
        <v>0</v>
      </c>
      <c r="T72" s="147">
        <f>SUMIFS('FAR1 01 particular and ous'!U$499,'FAR1 01 particular and ous'!$B$499,'FAR1 01 particular'!$A72)</f>
        <v>1665747</v>
      </c>
      <c r="U72" s="147">
        <f>SUMIFS('FAR1 01 particular and ous'!V$499,'FAR1 01 particular and ous'!$B$499,'FAR1 01 particular'!$A72)</f>
        <v>0</v>
      </c>
      <c r="V72" s="147">
        <f t="shared" si="2"/>
        <v>555253</v>
      </c>
      <c r="W72" s="147">
        <f>SUMIFS('FAR1 01 particular and ous'!X$499,'FAR1 01 particular and ous'!$B$499,'FAR1 01 particular'!$A72)</f>
        <v>0</v>
      </c>
      <c r="X72" s="147">
        <f t="shared" si="3"/>
        <v>0</v>
      </c>
    </row>
    <row r="73" spans="1:24" s="141" customFormat="1" ht="39.950000000000003" customHeight="1" x14ac:dyDescent="0.25">
      <c r="A73" s="138" t="s">
        <v>33</v>
      </c>
      <c r="B73" s="144">
        <v>300000000000000</v>
      </c>
      <c r="C73" s="140">
        <f t="shared" ref="C73:U73" si="30">C74+C81</f>
        <v>35909000</v>
      </c>
      <c r="D73" s="140">
        <f t="shared" si="30"/>
        <v>0</v>
      </c>
      <c r="E73" s="140">
        <f t="shared" si="30"/>
        <v>35909000</v>
      </c>
      <c r="F73" s="140">
        <f t="shared" si="30"/>
        <v>35909000</v>
      </c>
      <c r="G73" s="140">
        <f t="shared" si="30"/>
        <v>0</v>
      </c>
      <c r="H73" s="140">
        <f t="shared" si="30"/>
        <v>0</v>
      </c>
      <c r="I73" s="140">
        <f t="shared" si="30"/>
        <v>0</v>
      </c>
      <c r="J73" s="140">
        <f t="shared" si="30"/>
        <v>35909000</v>
      </c>
      <c r="K73" s="140">
        <f t="shared" si="30"/>
        <v>8520187.379999999</v>
      </c>
      <c r="L73" s="140">
        <f t="shared" si="30"/>
        <v>10066133.699999999</v>
      </c>
      <c r="M73" s="140">
        <f t="shared" si="30"/>
        <v>9843140.0300000012</v>
      </c>
      <c r="N73" s="140">
        <f t="shared" si="30"/>
        <v>0</v>
      </c>
      <c r="O73" s="140">
        <f t="shared" si="30"/>
        <v>28429461.109999999</v>
      </c>
      <c r="P73" s="140">
        <f t="shared" si="30"/>
        <v>8506095.2999999989</v>
      </c>
      <c r="Q73" s="140">
        <f t="shared" si="30"/>
        <v>9886448.1300000008</v>
      </c>
      <c r="R73" s="140">
        <f t="shared" si="30"/>
        <v>9759678.9499999993</v>
      </c>
      <c r="S73" s="140">
        <f t="shared" si="30"/>
        <v>0</v>
      </c>
      <c r="T73" s="140">
        <f t="shared" si="30"/>
        <v>28152222.380000003</v>
      </c>
      <c r="U73" s="140">
        <f t="shared" si="30"/>
        <v>0</v>
      </c>
      <c r="V73" s="140">
        <f t="shared" si="2"/>
        <v>7479538.8900000006</v>
      </c>
      <c r="W73" s="140">
        <f>W74+W81</f>
        <v>0</v>
      </c>
      <c r="X73" s="140">
        <f t="shared" si="3"/>
        <v>277238.72999999672</v>
      </c>
    </row>
    <row r="74" spans="1:24" s="94" customFormat="1" ht="39.950000000000003" customHeight="1" x14ac:dyDescent="0.25">
      <c r="A74" s="149" t="s">
        <v>160</v>
      </c>
      <c r="B74" s="148">
        <v>310000000000000</v>
      </c>
      <c r="C74" s="147">
        <f t="shared" ref="C74:U74" si="31">C75+C78</f>
        <v>27431000</v>
      </c>
      <c r="D74" s="147">
        <f t="shared" si="31"/>
        <v>0</v>
      </c>
      <c r="E74" s="147">
        <f t="shared" si="31"/>
        <v>27431000</v>
      </c>
      <c r="F74" s="147">
        <f t="shared" si="31"/>
        <v>27431000</v>
      </c>
      <c r="G74" s="147">
        <f t="shared" si="31"/>
        <v>0</v>
      </c>
      <c r="H74" s="147">
        <f t="shared" si="31"/>
        <v>0</v>
      </c>
      <c r="I74" s="147">
        <f t="shared" si="31"/>
        <v>0</v>
      </c>
      <c r="J74" s="147">
        <f t="shared" si="31"/>
        <v>27431000</v>
      </c>
      <c r="K74" s="147">
        <f t="shared" si="31"/>
        <v>6416019.1099999994</v>
      </c>
      <c r="L74" s="147">
        <f t="shared" si="31"/>
        <v>7487422.8199999994</v>
      </c>
      <c r="M74" s="147">
        <f t="shared" si="31"/>
        <v>7557600.3300000001</v>
      </c>
      <c r="N74" s="147">
        <f t="shared" si="31"/>
        <v>0</v>
      </c>
      <c r="O74" s="147">
        <f t="shared" si="31"/>
        <v>21461042.260000002</v>
      </c>
      <c r="P74" s="147">
        <f t="shared" si="31"/>
        <v>6416019.1099999994</v>
      </c>
      <c r="Q74" s="147">
        <f t="shared" si="31"/>
        <v>7366057.9000000004</v>
      </c>
      <c r="R74" s="147">
        <f t="shared" si="31"/>
        <v>7486487.6099999994</v>
      </c>
      <c r="S74" s="147">
        <f t="shared" si="31"/>
        <v>0</v>
      </c>
      <c r="T74" s="147">
        <f t="shared" si="31"/>
        <v>21268564.620000001</v>
      </c>
      <c r="U74" s="147">
        <f t="shared" si="31"/>
        <v>0</v>
      </c>
      <c r="V74" s="147">
        <f t="shared" si="2"/>
        <v>5969957.7399999984</v>
      </c>
      <c r="W74" s="147">
        <f>W75+W78</f>
        <v>0</v>
      </c>
      <c r="X74" s="147">
        <f t="shared" si="3"/>
        <v>192477.6400000006</v>
      </c>
    </row>
    <row r="75" spans="1:24" s="94" customFormat="1" ht="39.950000000000003" customHeight="1" x14ac:dyDescent="0.25">
      <c r="A75" s="149" t="s">
        <v>201</v>
      </c>
      <c r="B75" s="148">
        <v>310100000000000</v>
      </c>
      <c r="C75" s="147">
        <f>C76</f>
        <v>24196000</v>
      </c>
      <c r="D75" s="147">
        <f t="shared" ref="D75:W75" si="32">D76</f>
        <v>0</v>
      </c>
      <c r="E75" s="147">
        <f t="shared" si="32"/>
        <v>24196000</v>
      </c>
      <c r="F75" s="147">
        <f t="shared" si="32"/>
        <v>24196000</v>
      </c>
      <c r="G75" s="147">
        <f t="shared" si="32"/>
        <v>0</v>
      </c>
      <c r="H75" s="147">
        <f t="shared" si="32"/>
        <v>0</v>
      </c>
      <c r="I75" s="147">
        <f t="shared" si="32"/>
        <v>0</v>
      </c>
      <c r="J75" s="147">
        <f t="shared" si="32"/>
        <v>24196000</v>
      </c>
      <c r="K75" s="147">
        <f t="shared" si="32"/>
        <v>5613466.4299999997</v>
      </c>
      <c r="L75" s="147">
        <f t="shared" si="32"/>
        <v>6670700.5399999991</v>
      </c>
      <c r="M75" s="147">
        <f t="shared" si="32"/>
        <v>6747962.8499999996</v>
      </c>
      <c r="N75" s="147">
        <f t="shared" si="32"/>
        <v>0</v>
      </c>
      <c r="O75" s="147">
        <f t="shared" si="32"/>
        <v>19032129.82</v>
      </c>
      <c r="P75" s="147">
        <f t="shared" si="32"/>
        <v>5613466.4299999997</v>
      </c>
      <c r="Q75" s="147">
        <f t="shared" si="32"/>
        <v>6549335.6200000001</v>
      </c>
      <c r="R75" s="147">
        <f t="shared" si="32"/>
        <v>6676850.1299999999</v>
      </c>
      <c r="S75" s="147">
        <f t="shared" si="32"/>
        <v>0</v>
      </c>
      <c r="T75" s="147">
        <f t="shared" si="32"/>
        <v>18839652.18</v>
      </c>
      <c r="U75" s="147">
        <f t="shared" si="32"/>
        <v>0</v>
      </c>
      <c r="V75" s="147">
        <f t="shared" si="2"/>
        <v>5163870.18</v>
      </c>
      <c r="W75" s="147">
        <f t="shared" si="32"/>
        <v>0</v>
      </c>
      <c r="X75" s="147">
        <f t="shared" si="3"/>
        <v>192477.6400000006</v>
      </c>
    </row>
    <row r="76" spans="1:24" s="94" customFormat="1" ht="39.950000000000003" customHeight="1" x14ac:dyDescent="0.25">
      <c r="A76" s="145" t="s">
        <v>161</v>
      </c>
      <c r="B76" s="148">
        <v>310100100001000</v>
      </c>
      <c r="C76" s="147">
        <f>C77</f>
        <v>24196000</v>
      </c>
      <c r="D76" s="147">
        <f t="shared" ref="D76:W76" si="33">D77</f>
        <v>0</v>
      </c>
      <c r="E76" s="147">
        <f t="shared" si="33"/>
        <v>24196000</v>
      </c>
      <c r="F76" s="147">
        <f t="shared" si="33"/>
        <v>24196000</v>
      </c>
      <c r="G76" s="147">
        <f t="shared" si="33"/>
        <v>0</v>
      </c>
      <c r="H76" s="147">
        <f t="shared" si="33"/>
        <v>0</v>
      </c>
      <c r="I76" s="147">
        <f t="shared" si="33"/>
        <v>0</v>
      </c>
      <c r="J76" s="147">
        <f t="shared" si="33"/>
        <v>24196000</v>
      </c>
      <c r="K76" s="147">
        <f t="shared" si="33"/>
        <v>5613466.4299999997</v>
      </c>
      <c r="L76" s="147">
        <f t="shared" si="33"/>
        <v>6670700.5399999991</v>
      </c>
      <c r="M76" s="147">
        <f t="shared" si="33"/>
        <v>6747962.8499999996</v>
      </c>
      <c r="N76" s="147">
        <f t="shared" si="33"/>
        <v>0</v>
      </c>
      <c r="O76" s="147">
        <f t="shared" si="33"/>
        <v>19032129.82</v>
      </c>
      <c r="P76" s="147">
        <f t="shared" si="33"/>
        <v>5613466.4299999997</v>
      </c>
      <c r="Q76" s="147">
        <f t="shared" si="33"/>
        <v>6549335.6200000001</v>
      </c>
      <c r="R76" s="147">
        <f t="shared" si="33"/>
        <v>6676850.1299999999</v>
      </c>
      <c r="S76" s="147">
        <f t="shared" si="33"/>
        <v>0</v>
      </c>
      <c r="T76" s="147">
        <f t="shared" si="33"/>
        <v>18839652.18</v>
      </c>
      <c r="U76" s="147">
        <f t="shared" si="33"/>
        <v>0</v>
      </c>
      <c r="V76" s="147">
        <f t="shared" si="2"/>
        <v>5163870.18</v>
      </c>
      <c r="W76" s="147">
        <f t="shared" si="33"/>
        <v>0</v>
      </c>
      <c r="X76" s="147">
        <f t="shared" si="3"/>
        <v>192477.6400000006</v>
      </c>
    </row>
    <row r="77" spans="1:24" s="94" customFormat="1" ht="39.950000000000003" customHeight="1" x14ac:dyDescent="0.25">
      <c r="A77" s="145" t="s">
        <v>39</v>
      </c>
      <c r="B77" s="146"/>
      <c r="C77" s="147">
        <f>SUMIFS('FAR1 01 particular and ous'!D$508:D$553,'FAR1 01 particular and ous'!$B$508:$B$553,'FAR1 01 particular'!$A77)</f>
        <v>24196000</v>
      </c>
      <c r="D77" s="147">
        <f>SUMIFS('FAR1 01 particular and ous'!E$508:E$553,'FAR1 01 particular and ous'!$B$508:$B$553,'FAR1 01 particular'!$A77)</f>
        <v>0</v>
      </c>
      <c r="E77" s="147">
        <f>SUMIFS('FAR1 01 particular and ous'!F$508:F$553,'FAR1 01 particular and ous'!$B$508:$B$553,'FAR1 01 particular'!$A77)</f>
        <v>24196000</v>
      </c>
      <c r="F77" s="147">
        <f>SUMIFS('FAR1 01 particular and ous'!G$508:G$553,'FAR1 01 particular and ous'!$B$508:$B$553,'FAR1 01 particular'!$A77)</f>
        <v>24196000</v>
      </c>
      <c r="G77" s="147">
        <f>SUMIFS('FAR1 01 particular and ous'!H$508:H$553,'FAR1 01 particular and ous'!$B$508:$B$553,'FAR1 01 particular'!$A77)</f>
        <v>0</v>
      </c>
      <c r="H77" s="147">
        <f>SUMIFS('FAR1 01 particular and ous'!I$508:I$553,'FAR1 01 particular and ous'!$B$508:$B$553,'FAR1 01 particular'!$A77)</f>
        <v>0</v>
      </c>
      <c r="I77" s="147">
        <f>SUMIFS('FAR1 01 particular and ous'!J$508:J$553,'FAR1 01 particular and ous'!$B$508:$B$553,'FAR1 01 particular'!$A77)</f>
        <v>0</v>
      </c>
      <c r="J77" s="147">
        <f>SUMIFS('FAR1 01 particular and ous'!K$508:K$553,'FAR1 01 particular and ous'!$B$508:$B$553,'FAR1 01 particular'!$A77)</f>
        <v>24196000</v>
      </c>
      <c r="K77" s="147">
        <f>SUMIFS('FAR1 01 particular and ous'!L$508:L$553,'FAR1 01 particular and ous'!$B$508:$B$553,'FAR1 01 particular'!$A77)</f>
        <v>5613466.4299999997</v>
      </c>
      <c r="L77" s="147">
        <f>SUMIFS('FAR1 01 particular and ous'!M$508:M$553,'FAR1 01 particular and ous'!$B$508:$B$553,'FAR1 01 particular'!$A77)</f>
        <v>6670700.5399999991</v>
      </c>
      <c r="M77" s="147">
        <f>SUMIFS('FAR1 01 particular and ous'!N$508:N$553,'FAR1 01 particular and ous'!$B$508:$B$553,'FAR1 01 particular'!$A77)</f>
        <v>6747962.8499999996</v>
      </c>
      <c r="N77" s="147">
        <f>SUMIFS('FAR1 01 particular and ous'!O$508:O$553,'FAR1 01 particular and ous'!$B$508:$B$553,'FAR1 01 particular'!$A77)</f>
        <v>0</v>
      </c>
      <c r="O77" s="147">
        <f>SUMIFS('FAR1 01 particular and ous'!P$508:P$553,'FAR1 01 particular and ous'!$B$508:$B$553,'FAR1 01 particular'!$A77)</f>
        <v>19032129.82</v>
      </c>
      <c r="P77" s="147">
        <f>SUMIFS('FAR1 01 particular and ous'!Q$508:Q$553,'FAR1 01 particular and ous'!$B$508:$B$553,'FAR1 01 particular'!$A77)</f>
        <v>5613466.4299999997</v>
      </c>
      <c r="Q77" s="147">
        <f>SUMIFS('FAR1 01 particular and ous'!R$508:R$553,'FAR1 01 particular and ous'!$B$508:$B$553,'FAR1 01 particular'!$A77)</f>
        <v>6549335.6200000001</v>
      </c>
      <c r="R77" s="147">
        <f>SUMIFS('FAR1 01 particular and ous'!S$508:S$553,'FAR1 01 particular and ous'!$B$508:$B$553,'FAR1 01 particular'!$A77)</f>
        <v>6676850.1299999999</v>
      </c>
      <c r="S77" s="147">
        <f>SUMIFS('FAR1 01 particular and ous'!T$508:T$553,'FAR1 01 particular and ous'!$B$508:$B$553,'FAR1 01 particular'!$A77)</f>
        <v>0</v>
      </c>
      <c r="T77" s="147">
        <f>SUMIFS('FAR1 01 particular and ous'!U$508:U$553,'FAR1 01 particular and ous'!$B$508:$B$553,'FAR1 01 particular'!$A77)</f>
        <v>18839652.18</v>
      </c>
      <c r="U77" s="147">
        <f>SUMIFS('FAR1 01 particular and ous'!V$508:V$553,'FAR1 01 particular and ous'!$B$508:$B$553,'FAR1 01 particular'!$A77)</f>
        <v>0</v>
      </c>
      <c r="V77" s="147">
        <f t="shared" si="2"/>
        <v>5163870.18</v>
      </c>
      <c r="W77" s="147">
        <f>SUMIFS('FAR1 01 particular and ous'!X$508:X$553,'FAR1 01 particular and ous'!$B$508:$B$553,'FAR1 01 particular'!$A77)</f>
        <v>0</v>
      </c>
      <c r="X77" s="147">
        <f t="shared" si="3"/>
        <v>192477.6400000006</v>
      </c>
    </row>
    <row r="78" spans="1:24" s="94" customFormat="1" ht="39.950000000000003" customHeight="1" x14ac:dyDescent="0.25">
      <c r="A78" s="149" t="s">
        <v>203</v>
      </c>
      <c r="B78" s="148">
        <v>310200000000000</v>
      </c>
      <c r="C78" s="147">
        <f>C79</f>
        <v>3235000</v>
      </c>
      <c r="D78" s="147">
        <f t="shared" ref="D78:W78" si="34">D79</f>
        <v>0</v>
      </c>
      <c r="E78" s="147">
        <f t="shared" si="34"/>
        <v>3235000</v>
      </c>
      <c r="F78" s="147">
        <f t="shared" si="34"/>
        <v>3235000</v>
      </c>
      <c r="G78" s="147">
        <f t="shared" si="34"/>
        <v>0</v>
      </c>
      <c r="H78" s="147">
        <f t="shared" si="34"/>
        <v>0</v>
      </c>
      <c r="I78" s="147">
        <f t="shared" si="34"/>
        <v>0</v>
      </c>
      <c r="J78" s="147">
        <f t="shared" si="34"/>
        <v>3235000</v>
      </c>
      <c r="K78" s="147">
        <f t="shared" si="34"/>
        <v>802552.67999999993</v>
      </c>
      <c r="L78" s="147">
        <f t="shared" si="34"/>
        <v>816722.28</v>
      </c>
      <c r="M78" s="147">
        <f t="shared" si="34"/>
        <v>809637.48</v>
      </c>
      <c r="N78" s="147">
        <f t="shared" si="34"/>
        <v>0</v>
      </c>
      <c r="O78" s="147">
        <f t="shared" si="34"/>
        <v>2428912.44</v>
      </c>
      <c r="P78" s="147">
        <f t="shared" si="34"/>
        <v>802552.67999999993</v>
      </c>
      <c r="Q78" s="147">
        <f t="shared" si="34"/>
        <v>816722.28</v>
      </c>
      <c r="R78" s="147">
        <f t="shared" si="34"/>
        <v>809637.48</v>
      </c>
      <c r="S78" s="147">
        <f t="shared" si="34"/>
        <v>0</v>
      </c>
      <c r="T78" s="147">
        <f t="shared" si="34"/>
        <v>2428912.44</v>
      </c>
      <c r="U78" s="147">
        <f t="shared" si="34"/>
        <v>0</v>
      </c>
      <c r="V78" s="147">
        <f t="shared" si="2"/>
        <v>806087.56</v>
      </c>
      <c r="W78" s="147">
        <f t="shared" si="34"/>
        <v>0</v>
      </c>
      <c r="X78" s="147">
        <f t="shared" si="3"/>
        <v>0</v>
      </c>
    </row>
    <row r="79" spans="1:24" s="94" customFormat="1" ht="39.950000000000003" customHeight="1" x14ac:dyDescent="0.25">
      <c r="A79" s="145" t="s">
        <v>162</v>
      </c>
      <c r="B79" s="148">
        <v>310200100001000</v>
      </c>
      <c r="C79" s="147">
        <f>C80</f>
        <v>3235000</v>
      </c>
      <c r="D79" s="147">
        <f t="shared" ref="D79:W79" si="35">D80</f>
        <v>0</v>
      </c>
      <c r="E79" s="147">
        <f t="shared" si="35"/>
        <v>3235000</v>
      </c>
      <c r="F79" s="147">
        <f t="shared" si="35"/>
        <v>3235000</v>
      </c>
      <c r="G79" s="147">
        <f t="shared" si="35"/>
        <v>0</v>
      </c>
      <c r="H79" s="147">
        <f t="shared" si="35"/>
        <v>0</v>
      </c>
      <c r="I79" s="147">
        <f t="shared" si="35"/>
        <v>0</v>
      </c>
      <c r="J79" s="147">
        <f t="shared" si="35"/>
        <v>3235000</v>
      </c>
      <c r="K79" s="147">
        <f t="shared" si="35"/>
        <v>802552.67999999993</v>
      </c>
      <c r="L79" s="147">
        <f t="shared" si="35"/>
        <v>816722.28</v>
      </c>
      <c r="M79" s="147">
        <f t="shared" si="35"/>
        <v>809637.48</v>
      </c>
      <c r="N79" s="147">
        <f t="shared" si="35"/>
        <v>0</v>
      </c>
      <c r="O79" s="147">
        <f t="shared" si="35"/>
        <v>2428912.44</v>
      </c>
      <c r="P79" s="147">
        <f t="shared" si="35"/>
        <v>802552.67999999993</v>
      </c>
      <c r="Q79" s="147">
        <f t="shared" si="35"/>
        <v>816722.28</v>
      </c>
      <c r="R79" s="147">
        <f t="shared" si="35"/>
        <v>809637.48</v>
      </c>
      <c r="S79" s="147">
        <f t="shared" si="35"/>
        <v>0</v>
      </c>
      <c r="T79" s="147">
        <f t="shared" si="35"/>
        <v>2428912.44</v>
      </c>
      <c r="U79" s="147">
        <f t="shared" si="35"/>
        <v>0</v>
      </c>
      <c r="V79" s="147">
        <f t="shared" si="2"/>
        <v>806087.56</v>
      </c>
      <c r="W79" s="147">
        <f t="shared" si="35"/>
        <v>0</v>
      </c>
      <c r="X79" s="147">
        <f t="shared" si="3"/>
        <v>0</v>
      </c>
    </row>
    <row r="80" spans="1:24" s="94" customFormat="1" ht="39.950000000000003" customHeight="1" x14ac:dyDescent="0.25">
      <c r="A80" s="145" t="s">
        <v>39</v>
      </c>
      <c r="B80" s="146"/>
      <c r="C80" s="147">
        <f>SUMIFS('FAR1 01 particular and ous'!D$560:D$563,'FAR1 01 particular and ous'!$B$560:$B$563,'FAR1 01 particular'!$A80)</f>
        <v>3235000</v>
      </c>
      <c r="D80" s="147">
        <f>SUMIFS('FAR1 01 particular and ous'!E$560:E$563,'FAR1 01 particular and ous'!$B$560:$B$563,'FAR1 01 particular'!$A80)</f>
        <v>0</v>
      </c>
      <c r="E80" s="147">
        <f>SUMIFS('FAR1 01 particular and ous'!F$560:F$563,'FAR1 01 particular and ous'!$B$560:$B$563,'FAR1 01 particular'!$A80)</f>
        <v>3235000</v>
      </c>
      <c r="F80" s="147">
        <f>SUMIFS('FAR1 01 particular and ous'!G$560:G$563,'FAR1 01 particular and ous'!$B$560:$B$563,'FAR1 01 particular'!$A80)</f>
        <v>3235000</v>
      </c>
      <c r="G80" s="147">
        <f>SUMIFS('FAR1 01 particular and ous'!H$560:H$563,'FAR1 01 particular and ous'!$B$560:$B$563,'FAR1 01 particular'!$A80)</f>
        <v>0</v>
      </c>
      <c r="H80" s="147">
        <f>SUMIFS('FAR1 01 particular and ous'!I$560:I$563,'FAR1 01 particular and ous'!$B$560:$B$563,'FAR1 01 particular'!$A80)</f>
        <v>0</v>
      </c>
      <c r="I80" s="147">
        <f>SUMIFS('FAR1 01 particular and ous'!J$560:J$563,'FAR1 01 particular and ous'!$B$560:$B$563,'FAR1 01 particular'!$A80)</f>
        <v>0</v>
      </c>
      <c r="J80" s="147">
        <f>SUMIFS('FAR1 01 particular and ous'!K$560:K$563,'FAR1 01 particular and ous'!$B$560:$B$563,'FAR1 01 particular'!$A80)</f>
        <v>3235000</v>
      </c>
      <c r="K80" s="147">
        <f>SUMIFS('FAR1 01 particular and ous'!L$560:L$563,'FAR1 01 particular and ous'!$B$560:$B$563,'FAR1 01 particular'!$A80)</f>
        <v>802552.67999999993</v>
      </c>
      <c r="L80" s="147">
        <f>SUMIFS('FAR1 01 particular and ous'!M$560:M$563,'FAR1 01 particular and ous'!$B$560:$B$563,'FAR1 01 particular'!$A80)</f>
        <v>816722.28</v>
      </c>
      <c r="M80" s="147">
        <f>SUMIFS('FAR1 01 particular and ous'!N$560:N$563,'FAR1 01 particular and ous'!$B$560:$B$563,'FAR1 01 particular'!$A80)</f>
        <v>809637.48</v>
      </c>
      <c r="N80" s="147">
        <f>SUMIFS('FAR1 01 particular and ous'!O$560:O$563,'FAR1 01 particular and ous'!$B$560:$B$563,'FAR1 01 particular'!$A80)</f>
        <v>0</v>
      </c>
      <c r="O80" s="147">
        <f>SUMIFS('FAR1 01 particular and ous'!P$560:P$563,'FAR1 01 particular and ous'!$B$560:$B$563,'FAR1 01 particular'!$A80)</f>
        <v>2428912.44</v>
      </c>
      <c r="P80" s="147">
        <f>SUMIFS('FAR1 01 particular and ous'!Q$560:Q$563,'FAR1 01 particular and ous'!$B$560:$B$563,'FAR1 01 particular'!$A80)</f>
        <v>802552.67999999993</v>
      </c>
      <c r="Q80" s="147">
        <f>SUMIFS('FAR1 01 particular and ous'!R$560:R$563,'FAR1 01 particular and ous'!$B$560:$B$563,'FAR1 01 particular'!$A80)</f>
        <v>816722.28</v>
      </c>
      <c r="R80" s="147">
        <f>SUMIFS('FAR1 01 particular and ous'!S$560:S$563,'FAR1 01 particular and ous'!$B$560:$B$563,'FAR1 01 particular'!$A80)</f>
        <v>809637.48</v>
      </c>
      <c r="S80" s="147">
        <f>SUMIFS('FAR1 01 particular and ous'!T$560:T$563,'FAR1 01 particular and ous'!$B$560:$B$563,'FAR1 01 particular'!$A80)</f>
        <v>0</v>
      </c>
      <c r="T80" s="147">
        <f>SUMIFS('FAR1 01 particular and ous'!U$560:U$563,'FAR1 01 particular and ous'!$B$560:$B$563,'FAR1 01 particular'!$A80)</f>
        <v>2428912.44</v>
      </c>
      <c r="U80" s="147">
        <f>SUMIFS('FAR1 01 particular and ous'!V$560:V$563,'FAR1 01 particular and ous'!$B$560:$B$563,'FAR1 01 particular'!$A80)</f>
        <v>0</v>
      </c>
      <c r="V80" s="147">
        <f t="shared" ref="V80:V94" si="36">J80-O80</f>
        <v>806087.56</v>
      </c>
      <c r="W80" s="147">
        <f>SUMIFS('FAR1 01 particular and ous'!X$560:X$563,'FAR1 01 particular and ous'!$B$560:$B$563,'FAR1 01 particular'!$A80)</f>
        <v>0</v>
      </c>
      <c r="X80" s="147">
        <f t="shared" ref="X80:X94" si="37">O80-T80-W80</f>
        <v>0</v>
      </c>
    </row>
    <row r="81" spans="1:24" s="94" customFormat="1" ht="39.950000000000003" customHeight="1" x14ac:dyDescent="0.25">
      <c r="A81" s="149" t="s">
        <v>202</v>
      </c>
      <c r="B81" s="148">
        <v>320000000000000</v>
      </c>
      <c r="C81" s="147">
        <f>C82</f>
        <v>8478000</v>
      </c>
      <c r="D81" s="147">
        <f t="shared" ref="D81:W81" si="38">D82</f>
        <v>0</v>
      </c>
      <c r="E81" s="147">
        <f t="shared" si="38"/>
        <v>8478000</v>
      </c>
      <c r="F81" s="147">
        <f t="shared" si="38"/>
        <v>8478000</v>
      </c>
      <c r="G81" s="147">
        <f t="shared" si="38"/>
        <v>0</v>
      </c>
      <c r="H81" s="147">
        <f t="shared" si="38"/>
        <v>0</v>
      </c>
      <c r="I81" s="147">
        <f t="shared" si="38"/>
        <v>0</v>
      </c>
      <c r="J81" s="147">
        <f t="shared" si="38"/>
        <v>8478000</v>
      </c>
      <c r="K81" s="147">
        <f t="shared" si="38"/>
        <v>2104168.27</v>
      </c>
      <c r="L81" s="147">
        <f t="shared" si="38"/>
        <v>2578710.8800000004</v>
      </c>
      <c r="M81" s="147">
        <f t="shared" si="38"/>
        <v>2285539.7000000002</v>
      </c>
      <c r="N81" s="147">
        <f t="shared" si="38"/>
        <v>0</v>
      </c>
      <c r="O81" s="147">
        <f t="shared" si="38"/>
        <v>6968418.8499999996</v>
      </c>
      <c r="P81" s="147">
        <f t="shared" si="38"/>
        <v>2090076.19</v>
      </c>
      <c r="Q81" s="147">
        <f t="shared" si="38"/>
        <v>2520390.23</v>
      </c>
      <c r="R81" s="147">
        <f t="shared" si="38"/>
        <v>2273191.34</v>
      </c>
      <c r="S81" s="147">
        <f t="shared" si="38"/>
        <v>0</v>
      </c>
      <c r="T81" s="147">
        <f t="shared" si="38"/>
        <v>6883657.7600000007</v>
      </c>
      <c r="U81" s="147">
        <f t="shared" si="38"/>
        <v>0</v>
      </c>
      <c r="V81" s="147">
        <f t="shared" si="36"/>
        <v>1509581.1500000004</v>
      </c>
      <c r="W81" s="147">
        <f t="shared" si="38"/>
        <v>0</v>
      </c>
      <c r="X81" s="147">
        <f t="shared" si="37"/>
        <v>84761.08999999892</v>
      </c>
    </row>
    <row r="82" spans="1:24" s="94" customFormat="1" ht="39.950000000000003" customHeight="1" x14ac:dyDescent="0.25">
      <c r="A82" s="149" t="s">
        <v>163</v>
      </c>
      <c r="B82" s="148">
        <v>320300000000000</v>
      </c>
      <c r="C82" s="147">
        <f>C83</f>
        <v>8478000</v>
      </c>
      <c r="D82" s="147">
        <f t="shared" ref="D82:W83" si="39">D83</f>
        <v>0</v>
      </c>
      <c r="E82" s="147">
        <f t="shared" si="39"/>
        <v>8478000</v>
      </c>
      <c r="F82" s="147">
        <f t="shared" si="39"/>
        <v>8478000</v>
      </c>
      <c r="G82" s="147">
        <f t="shared" si="39"/>
        <v>0</v>
      </c>
      <c r="H82" s="147">
        <f t="shared" si="39"/>
        <v>0</v>
      </c>
      <c r="I82" s="147">
        <f t="shared" si="39"/>
        <v>0</v>
      </c>
      <c r="J82" s="147">
        <f t="shared" si="39"/>
        <v>8478000</v>
      </c>
      <c r="K82" s="147">
        <f t="shared" si="39"/>
        <v>2104168.27</v>
      </c>
      <c r="L82" s="147">
        <f t="shared" si="39"/>
        <v>2578710.8800000004</v>
      </c>
      <c r="M82" s="147">
        <f t="shared" si="39"/>
        <v>2285539.7000000002</v>
      </c>
      <c r="N82" s="147">
        <f t="shared" si="39"/>
        <v>0</v>
      </c>
      <c r="O82" s="147">
        <f t="shared" si="39"/>
        <v>6968418.8499999996</v>
      </c>
      <c r="P82" s="147">
        <f t="shared" si="39"/>
        <v>2090076.19</v>
      </c>
      <c r="Q82" s="147">
        <f t="shared" si="39"/>
        <v>2520390.23</v>
      </c>
      <c r="R82" s="147">
        <f t="shared" si="39"/>
        <v>2273191.34</v>
      </c>
      <c r="S82" s="147">
        <f t="shared" si="39"/>
        <v>0</v>
      </c>
      <c r="T82" s="147">
        <f t="shared" si="39"/>
        <v>6883657.7600000007</v>
      </c>
      <c r="U82" s="147">
        <f t="shared" si="39"/>
        <v>0</v>
      </c>
      <c r="V82" s="147">
        <f t="shared" si="36"/>
        <v>1509581.1500000004</v>
      </c>
      <c r="W82" s="147">
        <f t="shared" si="39"/>
        <v>0</v>
      </c>
      <c r="X82" s="147">
        <f t="shared" si="37"/>
        <v>84761.08999999892</v>
      </c>
    </row>
    <row r="83" spans="1:24" s="94" customFormat="1" ht="39.950000000000003" customHeight="1" x14ac:dyDescent="0.25">
      <c r="A83" s="149" t="s">
        <v>164</v>
      </c>
      <c r="B83" s="148">
        <v>320300100001000</v>
      </c>
      <c r="C83" s="147">
        <f>C84</f>
        <v>8478000</v>
      </c>
      <c r="D83" s="147">
        <f t="shared" si="39"/>
        <v>0</v>
      </c>
      <c r="E83" s="147">
        <f t="shared" si="39"/>
        <v>8478000</v>
      </c>
      <c r="F83" s="147">
        <f t="shared" si="39"/>
        <v>8478000</v>
      </c>
      <c r="G83" s="147">
        <f t="shared" si="39"/>
        <v>0</v>
      </c>
      <c r="H83" s="147">
        <f t="shared" si="39"/>
        <v>0</v>
      </c>
      <c r="I83" s="147">
        <f t="shared" si="39"/>
        <v>0</v>
      </c>
      <c r="J83" s="147">
        <f t="shared" si="39"/>
        <v>8478000</v>
      </c>
      <c r="K83" s="147">
        <f t="shared" si="39"/>
        <v>2104168.27</v>
      </c>
      <c r="L83" s="147">
        <f t="shared" si="39"/>
        <v>2578710.8800000004</v>
      </c>
      <c r="M83" s="147">
        <f t="shared" si="39"/>
        <v>2285539.7000000002</v>
      </c>
      <c r="N83" s="147">
        <f t="shared" si="39"/>
        <v>0</v>
      </c>
      <c r="O83" s="147">
        <f t="shared" si="39"/>
        <v>6968418.8499999996</v>
      </c>
      <c r="P83" s="147">
        <f t="shared" si="39"/>
        <v>2090076.19</v>
      </c>
      <c r="Q83" s="147">
        <f t="shared" si="39"/>
        <v>2520390.23</v>
      </c>
      <c r="R83" s="147">
        <f t="shared" si="39"/>
        <v>2273191.34</v>
      </c>
      <c r="S83" s="147">
        <f t="shared" si="39"/>
        <v>0</v>
      </c>
      <c r="T83" s="147">
        <f t="shared" si="39"/>
        <v>6883657.7600000007</v>
      </c>
      <c r="U83" s="147">
        <f t="shared" si="39"/>
        <v>0</v>
      </c>
      <c r="V83" s="147">
        <f t="shared" si="36"/>
        <v>1509581.1500000004</v>
      </c>
      <c r="W83" s="147">
        <f t="shared" si="39"/>
        <v>0</v>
      </c>
      <c r="X83" s="147">
        <f t="shared" si="37"/>
        <v>84761.08999999892</v>
      </c>
    </row>
    <row r="84" spans="1:24" s="94" customFormat="1" ht="39.950000000000003" customHeight="1" x14ac:dyDescent="0.25">
      <c r="A84" s="145" t="s">
        <v>39</v>
      </c>
      <c r="B84" s="146"/>
      <c r="C84" s="147">
        <f>SUMIFS('FAR1 01 particular and ous'!D$571:D$616,'FAR1 01 particular and ous'!$B$571:$B$616,'FAR1 01 particular'!$A84)</f>
        <v>8478000</v>
      </c>
      <c r="D84" s="147">
        <f>SUMIFS('FAR1 01 particular and ous'!E$571:E$616,'FAR1 01 particular and ous'!$B$571:$B$616,'FAR1 01 particular'!$A84)</f>
        <v>0</v>
      </c>
      <c r="E84" s="147">
        <f>SUMIFS('FAR1 01 particular and ous'!F$571:F$616,'FAR1 01 particular and ous'!$B$571:$B$616,'FAR1 01 particular'!$A84)</f>
        <v>8478000</v>
      </c>
      <c r="F84" s="147">
        <f>SUMIFS('FAR1 01 particular and ous'!G$571:G$616,'FAR1 01 particular and ous'!$B$571:$B$616,'FAR1 01 particular'!$A84)</f>
        <v>8478000</v>
      </c>
      <c r="G84" s="147">
        <f>SUMIFS('FAR1 01 particular and ous'!H$571:H$616,'FAR1 01 particular and ous'!$B$571:$B$616,'FAR1 01 particular'!$A84)</f>
        <v>0</v>
      </c>
      <c r="H84" s="147">
        <f>SUMIFS('FAR1 01 particular and ous'!I$571:I$616,'FAR1 01 particular and ous'!$B$571:$B$616,'FAR1 01 particular'!$A84)</f>
        <v>0</v>
      </c>
      <c r="I84" s="147">
        <f>SUMIFS('FAR1 01 particular and ous'!J$571:J$616,'FAR1 01 particular and ous'!$B$571:$B$616,'FAR1 01 particular'!$A84)</f>
        <v>0</v>
      </c>
      <c r="J84" s="147">
        <f>SUMIFS('FAR1 01 particular and ous'!K$571:K$616,'FAR1 01 particular and ous'!$B$571:$B$616,'FAR1 01 particular'!$A84)</f>
        <v>8478000</v>
      </c>
      <c r="K84" s="147">
        <f>SUMIFS('FAR1 01 particular and ous'!L$571:L$616,'FAR1 01 particular and ous'!$B$571:$B$616,'FAR1 01 particular'!$A84)</f>
        <v>2104168.27</v>
      </c>
      <c r="L84" s="147">
        <f>SUMIFS('FAR1 01 particular and ous'!M$571:M$616,'FAR1 01 particular and ous'!$B$571:$B$616,'FAR1 01 particular'!$A84)</f>
        <v>2578710.8800000004</v>
      </c>
      <c r="M84" s="147">
        <f>SUMIFS('FAR1 01 particular and ous'!N$571:N$616,'FAR1 01 particular and ous'!$B$571:$B$616,'FAR1 01 particular'!$A84)</f>
        <v>2285539.7000000002</v>
      </c>
      <c r="N84" s="147">
        <f>SUMIFS('FAR1 01 particular and ous'!O$571:O$616,'FAR1 01 particular and ous'!$B$571:$B$616,'FAR1 01 particular'!$A84)</f>
        <v>0</v>
      </c>
      <c r="O84" s="147">
        <f>SUMIFS('FAR1 01 particular and ous'!P$571:P$616,'FAR1 01 particular and ous'!$B$571:$B$616,'FAR1 01 particular'!$A84)</f>
        <v>6968418.8499999996</v>
      </c>
      <c r="P84" s="147">
        <f>SUMIFS('FAR1 01 particular and ous'!Q$571:Q$616,'FAR1 01 particular and ous'!$B$571:$B$616,'FAR1 01 particular'!$A84)</f>
        <v>2090076.19</v>
      </c>
      <c r="Q84" s="147">
        <f>SUMIFS('FAR1 01 particular and ous'!R$571:R$616,'FAR1 01 particular and ous'!$B$571:$B$616,'FAR1 01 particular'!$A84)</f>
        <v>2520390.23</v>
      </c>
      <c r="R84" s="147">
        <f>SUMIFS('FAR1 01 particular and ous'!S$571:S$616,'FAR1 01 particular and ous'!$B$571:$B$616,'FAR1 01 particular'!$A84)</f>
        <v>2273191.34</v>
      </c>
      <c r="S84" s="147">
        <f>SUMIFS('FAR1 01 particular and ous'!T$571:T$616,'FAR1 01 particular and ous'!$B$571:$B$616,'FAR1 01 particular'!$A84)</f>
        <v>0</v>
      </c>
      <c r="T84" s="147">
        <f>SUMIFS('FAR1 01 particular and ous'!U$571:U$616,'FAR1 01 particular and ous'!$B$571:$B$616,'FAR1 01 particular'!$A84)</f>
        <v>6883657.7600000007</v>
      </c>
      <c r="U84" s="147">
        <f>SUMIFS('FAR1 01 particular and ous'!V$571:V$616,'FAR1 01 particular and ous'!$B$571:$B$616,'FAR1 01 particular'!$A84)</f>
        <v>0</v>
      </c>
      <c r="V84" s="147">
        <f t="shared" si="36"/>
        <v>1509581.1500000004</v>
      </c>
      <c r="W84" s="147">
        <f>SUMIFS('FAR1 01 particular and ous'!X$571:X$616,'FAR1 01 particular and ous'!$B$571:$B$616,'FAR1 01 particular'!$A84)</f>
        <v>0</v>
      </c>
      <c r="X84" s="147">
        <f t="shared" si="37"/>
        <v>84761.08999999892</v>
      </c>
    </row>
    <row r="85" spans="1:24" s="141" customFormat="1" ht="39.950000000000003" customHeight="1" x14ac:dyDescent="0.25">
      <c r="A85" s="138" t="s">
        <v>37</v>
      </c>
      <c r="B85" s="139"/>
      <c r="C85" s="140">
        <f>C88+C86</f>
        <v>0</v>
      </c>
      <c r="D85" s="140">
        <f>D88+D86</f>
        <v>18746721</v>
      </c>
      <c r="E85" s="140">
        <f t="shared" ref="E85:X85" si="40">E88+E86</f>
        <v>18746721</v>
      </c>
      <c r="F85" s="140">
        <f t="shared" si="40"/>
        <v>18746721</v>
      </c>
      <c r="G85" s="140">
        <f t="shared" si="40"/>
        <v>0</v>
      </c>
      <c r="H85" s="140">
        <f t="shared" si="40"/>
        <v>-12396210.129999999</v>
      </c>
      <c r="I85" s="140">
        <f t="shared" si="40"/>
        <v>12396210.130000001</v>
      </c>
      <c r="J85" s="140">
        <f t="shared" si="40"/>
        <v>18746721</v>
      </c>
      <c r="K85" s="140">
        <f t="shared" si="40"/>
        <v>226039.15</v>
      </c>
      <c r="L85" s="140">
        <f t="shared" si="40"/>
        <v>887630.98</v>
      </c>
      <c r="M85" s="140">
        <f t="shared" si="40"/>
        <v>17225585.579999998</v>
      </c>
      <c r="N85" s="140">
        <f t="shared" si="40"/>
        <v>0</v>
      </c>
      <c r="O85" s="140">
        <f t="shared" si="40"/>
        <v>18339255.710000001</v>
      </c>
      <c r="P85" s="140">
        <f t="shared" si="40"/>
        <v>175054.7</v>
      </c>
      <c r="Q85" s="140">
        <f t="shared" si="40"/>
        <v>887630.98</v>
      </c>
      <c r="R85" s="140">
        <f t="shared" si="40"/>
        <v>16772551.570000002</v>
      </c>
      <c r="S85" s="140">
        <f t="shared" si="40"/>
        <v>0</v>
      </c>
      <c r="T85" s="140">
        <f t="shared" si="40"/>
        <v>17835237.250000004</v>
      </c>
      <c r="U85" s="140">
        <f t="shared" si="40"/>
        <v>0</v>
      </c>
      <c r="V85" s="140">
        <f t="shared" si="40"/>
        <v>407465.29000000114</v>
      </c>
      <c r="W85" s="140">
        <f t="shared" si="40"/>
        <v>0</v>
      </c>
      <c r="X85" s="140">
        <f t="shared" si="40"/>
        <v>504018.4599999999</v>
      </c>
    </row>
    <row r="86" spans="1:24" s="141" customFormat="1" ht="39.950000000000003" customHeight="1" x14ac:dyDescent="0.25">
      <c r="A86" s="145" t="s">
        <v>154</v>
      </c>
      <c r="B86" s="151"/>
      <c r="C86" s="147">
        <f>C87</f>
        <v>0</v>
      </c>
      <c r="D86" s="147">
        <f t="shared" ref="D86:X86" si="41">D87</f>
        <v>2026616</v>
      </c>
      <c r="E86" s="147">
        <f t="shared" si="41"/>
        <v>2026616</v>
      </c>
      <c r="F86" s="147">
        <f t="shared" si="41"/>
        <v>2026616</v>
      </c>
      <c r="G86" s="147">
        <f t="shared" si="41"/>
        <v>0</v>
      </c>
      <c r="H86" s="147">
        <f t="shared" si="41"/>
        <v>0</v>
      </c>
      <c r="I86" s="147">
        <f t="shared" si="41"/>
        <v>0</v>
      </c>
      <c r="J86" s="147">
        <f t="shared" si="41"/>
        <v>2026616</v>
      </c>
      <c r="K86" s="147">
        <f t="shared" si="41"/>
        <v>226039.15</v>
      </c>
      <c r="L86" s="147">
        <f t="shared" si="41"/>
        <v>887630.98</v>
      </c>
      <c r="M86" s="147">
        <f t="shared" si="41"/>
        <v>608323</v>
      </c>
      <c r="N86" s="147">
        <f t="shared" si="41"/>
        <v>0</v>
      </c>
      <c r="O86" s="147">
        <f t="shared" si="41"/>
        <v>1721993.13</v>
      </c>
      <c r="P86" s="147">
        <f t="shared" si="41"/>
        <v>175054.7</v>
      </c>
      <c r="Q86" s="147">
        <f t="shared" si="41"/>
        <v>887630.98</v>
      </c>
      <c r="R86" s="147">
        <f t="shared" si="41"/>
        <v>283566</v>
      </c>
      <c r="S86" s="147">
        <f t="shared" si="41"/>
        <v>0</v>
      </c>
      <c r="T86" s="147">
        <f t="shared" si="41"/>
        <v>1346251.6800000002</v>
      </c>
      <c r="U86" s="147">
        <f t="shared" si="41"/>
        <v>0</v>
      </c>
      <c r="V86" s="147">
        <f t="shared" si="41"/>
        <v>304622.86999999994</v>
      </c>
      <c r="W86" s="147">
        <f t="shared" si="41"/>
        <v>0</v>
      </c>
      <c r="X86" s="147">
        <f t="shared" si="41"/>
        <v>375741.45</v>
      </c>
    </row>
    <row r="87" spans="1:24" s="94" customFormat="1" ht="39.950000000000003" customHeight="1" x14ac:dyDescent="0.25">
      <c r="A87" s="145" t="s">
        <v>39</v>
      </c>
      <c r="B87" s="146"/>
      <c r="C87" s="147">
        <f>SUMIFS('FAR1 01 particular and ous'!D$676:D$688,'FAR1 01 particular and ous'!$B$676:$B$688,'FAR1 01 particular'!$A87)</f>
        <v>0</v>
      </c>
      <c r="D87" s="147">
        <f>SUMIFS('FAR1 01 particular and ous'!E$676:E$688,'FAR1 01 particular and ous'!$B$676:$B$688,'FAR1 01 particular'!$A87)</f>
        <v>2026616</v>
      </c>
      <c r="E87" s="147">
        <f>SUMIFS('FAR1 01 particular and ous'!F$676:F$688,'FAR1 01 particular and ous'!$B$676:$B$688,'FAR1 01 particular'!$A87)</f>
        <v>2026616</v>
      </c>
      <c r="F87" s="147">
        <f>SUMIFS('FAR1 01 particular and ous'!G$676:G$688,'FAR1 01 particular and ous'!$B$676:$B$688,'FAR1 01 particular'!$A87)</f>
        <v>2026616</v>
      </c>
      <c r="G87" s="147">
        <f>SUMIFS('FAR1 01 particular and ous'!H$676:H$688,'FAR1 01 particular and ous'!$B$676:$B$688,'FAR1 01 particular'!$A87)</f>
        <v>0</v>
      </c>
      <c r="H87" s="147">
        <f>SUMIFS('FAR1 01 particular and ous'!I$676:I$688,'FAR1 01 particular and ous'!$B$676:$B$688,'FAR1 01 particular'!$A87)</f>
        <v>0</v>
      </c>
      <c r="I87" s="147">
        <f>SUMIFS('FAR1 01 particular and ous'!J$676:J$688,'FAR1 01 particular and ous'!$B$676:$B$688,'FAR1 01 particular'!$A87)</f>
        <v>0</v>
      </c>
      <c r="J87" s="147">
        <f>SUMIFS('FAR1 01 particular and ous'!K$676:K$688,'FAR1 01 particular and ous'!$B$676:$B$688,'FAR1 01 particular'!$A87)</f>
        <v>2026616</v>
      </c>
      <c r="K87" s="147">
        <f>SUMIFS('FAR1 01 particular and ous'!L$676:L$688,'FAR1 01 particular and ous'!$B$676:$B$688,'FAR1 01 particular'!$A87)</f>
        <v>226039.15</v>
      </c>
      <c r="L87" s="147">
        <f>SUMIFS('FAR1 01 particular and ous'!M$676:M$688,'FAR1 01 particular and ous'!$B$676:$B$688,'FAR1 01 particular'!$A87)</f>
        <v>887630.98</v>
      </c>
      <c r="M87" s="147">
        <f>SUMIFS('FAR1 01 particular and ous'!N$676:N$688,'FAR1 01 particular and ous'!$B$676:$B$688,'FAR1 01 particular'!$A87)</f>
        <v>608323</v>
      </c>
      <c r="N87" s="147">
        <f>SUMIFS('FAR1 01 particular and ous'!O$676:O$688,'FAR1 01 particular and ous'!$B$676:$B$688,'FAR1 01 particular'!$A87)</f>
        <v>0</v>
      </c>
      <c r="O87" s="147">
        <f>SUMIFS('FAR1 01 particular and ous'!P$676:P$688,'FAR1 01 particular and ous'!$B$676:$B$688,'FAR1 01 particular'!$A87)</f>
        <v>1721993.13</v>
      </c>
      <c r="P87" s="147">
        <f>SUMIFS('FAR1 01 particular and ous'!Q$676:Q$688,'FAR1 01 particular and ous'!$B$676:$B$688,'FAR1 01 particular'!$A87)</f>
        <v>175054.7</v>
      </c>
      <c r="Q87" s="147">
        <f>SUMIFS('FAR1 01 particular and ous'!R$676:R$688,'FAR1 01 particular and ous'!$B$676:$B$688,'FAR1 01 particular'!$A87)</f>
        <v>887630.98</v>
      </c>
      <c r="R87" s="147">
        <f>SUMIFS('FAR1 01 particular and ous'!S$676:S$688,'FAR1 01 particular and ous'!$B$676:$B$688,'FAR1 01 particular'!$A87)</f>
        <v>283566</v>
      </c>
      <c r="S87" s="147">
        <f>SUMIFS('FAR1 01 particular and ous'!T$676:T$688,'FAR1 01 particular and ous'!$B$676:$B$688,'FAR1 01 particular'!$A87)</f>
        <v>0</v>
      </c>
      <c r="T87" s="147">
        <f>SUMIFS('FAR1 01 particular and ous'!U$676:U$688,'FAR1 01 particular and ous'!$B$676:$B$688,'FAR1 01 particular'!$A87)</f>
        <v>1346251.6800000002</v>
      </c>
      <c r="U87" s="147">
        <f>SUMIFS('FAR1 01 particular and ous'!V$676:V$688,'FAR1 01 particular and ous'!$B$676:$B$688,'FAR1 01 particular'!$A87)</f>
        <v>0</v>
      </c>
      <c r="V87" s="147">
        <f>SUMIFS('FAR1 01 particular and ous'!W$676:W$688,'FAR1 01 particular and ous'!$B$676:$B$688,'FAR1 01 particular'!$A87)</f>
        <v>304622.86999999994</v>
      </c>
      <c r="W87" s="147">
        <f>SUMIFS('FAR1 01 particular and ous'!X$676:X$688,'FAR1 01 particular and ous'!$B$676:$B$688,'FAR1 01 particular'!$A87)</f>
        <v>0</v>
      </c>
      <c r="X87" s="147">
        <f>SUMIFS('FAR1 01 particular and ous'!Y$676:Y$688,'FAR1 01 particular and ous'!$B$676:$B$688,'FAR1 01 particular'!$A87)</f>
        <v>375741.45</v>
      </c>
    </row>
    <row r="88" spans="1:24" s="94" customFormat="1" ht="39.950000000000003" customHeight="1" x14ac:dyDescent="0.25">
      <c r="A88" s="145" t="s">
        <v>205</v>
      </c>
      <c r="B88" s="150"/>
      <c r="C88" s="147">
        <f>C89</f>
        <v>0</v>
      </c>
      <c r="D88" s="147">
        <f t="shared" ref="D88:X88" si="42">D89</f>
        <v>16720105.000000002</v>
      </c>
      <c r="E88" s="147">
        <f t="shared" si="42"/>
        <v>16720105.000000002</v>
      </c>
      <c r="F88" s="147">
        <f t="shared" si="42"/>
        <v>16720105</v>
      </c>
      <c r="G88" s="147">
        <f t="shared" si="42"/>
        <v>0</v>
      </c>
      <c r="H88" s="147">
        <f t="shared" si="42"/>
        <v>-12396210.129999999</v>
      </c>
      <c r="I88" s="147">
        <f t="shared" si="42"/>
        <v>12396210.130000001</v>
      </c>
      <c r="J88" s="147">
        <f t="shared" si="42"/>
        <v>16720105.000000002</v>
      </c>
      <c r="K88" s="147">
        <f t="shared" si="42"/>
        <v>0</v>
      </c>
      <c r="L88" s="147">
        <f t="shared" si="42"/>
        <v>0</v>
      </c>
      <c r="M88" s="147">
        <f t="shared" si="42"/>
        <v>16617262.58</v>
      </c>
      <c r="N88" s="147">
        <f t="shared" si="42"/>
        <v>0</v>
      </c>
      <c r="O88" s="147">
        <f t="shared" si="42"/>
        <v>16617262.58</v>
      </c>
      <c r="P88" s="147">
        <f t="shared" si="42"/>
        <v>0</v>
      </c>
      <c r="Q88" s="147">
        <f t="shared" si="42"/>
        <v>0</v>
      </c>
      <c r="R88" s="147">
        <f t="shared" si="42"/>
        <v>16488985.570000002</v>
      </c>
      <c r="S88" s="147">
        <f t="shared" si="42"/>
        <v>0</v>
      </c>
      <c r="T88" s="147">
        <f t="shared" si="42"/>
        <v>16488985.570000002</v>
      </c>
      <c r="U88" s="147">
        <f t="shared" si="42"/>
        <v>0</v>
      </c>
      <c r="V88" s="147">
        <f t="shared" si="42"/>
        <v>102842.42000000121</v>
      </c>
      <c r="W88" s="147">
        <f t="shared" si="42"/>
        <v>0</v>
      </c>
      <c r="X88" s="147">
        <f t="shared" si="42"/>
        <v>128277.00999999989</v>
      </c>
    </row>
    <row r="89" spans="1:24" s="85" customFormat="1" ht="39.950000000000003" customHeight="1" x14ac:dyDescent="0.25">
      <c r="A89" s="145" t="s">
        <v>39</v>
      </c>
      <c r="B89" s="152"/>
      <c r="C89" s="153">
        <f>'FAR1 01 particular and ous'!D618</f>
        <v>0</v>
      </c>
      <c r="D89" s="153">
        <f>'FAR1 01 particular and ous'!E618</f>
        <v>16720105.000000002</v>
      </c>
      <c r="E89" s="153">
        <f>'FAR1 01 particular and ous'!F618</f>
        <v>16720105.000000002</v>
      </c>
      <c r="F89" s="153">
        <f>'FAR1 01 particular and ous'!G618</f>
        <v>16720105</v>
      </c>
      <c r="G89" s="153">
        <f>'FAR1 01 particular and ous'!H618</f>
        <v>0</v>
      </c>
      <c r="H89" s="153">
        <f>'FAR1 01 particular and ous'!I618</f>
        <v>-12396210.129999999</v>
      </c>
      <c r="I89" s="153">
        <f>'FAR1 01 particular and ous'!J618</f>
        <v>12396210.130000001</v>
      </c>
      <c r="J89" s="153">
        <f>'FAR1 01 particular and ous'!K618</f>
        <v>16720105.000000002</v>
      </c>
      <c r="K89" s="153">
        <f>'FAR1 01 particular and ous'!L618</f>
        <v>0</v>
      </c>
      <c r="L89" s="153">
        <f>'FAR1 01 particular and ous'!M618</f>
        <v>0</v>
      </c>
      <c r="M89" s="153">
        <f>'FAR1 01 particular and ous'!N618</f>
        <v>16617262.58</v>
      </c>
      <c r="N89" s="153">
        <f>'FAR1 01 particular and ous'!O618</f>
        <v>0</v>
      </c>
      <c r="O89" s="153">
        <f>'FAR1 01 particular and ous'!P618</f>
        <v>16617262.58</v>
      </c>
      <c r="P89" s="153">
        <f>'FAR1 01 particular and ous'!Q618</f>
        <v>0</v>
      </c>
      <c r="Q89" s="153">
        <f>'FAR1 01 particular and ous'!R618</f>
        <v>0</v>
      </c>
      <c r="R89" s="153">
        <f>'FAR1 01 particular and ous'!S618</f>
        <v>16488985.570000002</v>
      </c>
      <c r="S89" s="153">
        <f>'FAR1 01 particular and ous'!T618</f>
        <v>0</v>
      </c>
      <c r="T89" s="153">
        <f>'FAR1 01 particular and ous'!U618</f>
        <v>16488985.570000002</v>
      </c>
      <c r="U89" s="153">
        <f>'FAR1 01 particular and ous'!V618</f>
        <v>0</v>
      </c>
      <c r="V89" s="153">
        <f>'FAR1 01 particular and ous'!W618</f>
        <v>102842.42000000121</v>
      </c>
      <c r="W89" s="153">
        <f>'FAR1 01 particular and ous'!X618</f>
        <v>0</v>
      </c>
      <c r="X89" s="153">
        <f>'FAR1 01 particular and ous'!Y618</f>
        <v>128277.00999999989</v>
      </c>
    </row>
    <row r="90" spans="1:24" s="141" customFormat="1" ht="39.950000000000003" customHeight="1" x14ac:dyDescent="0.25">
      <c r="A90" s="138" t="s">
        <v>38</v>
      </c>
      <c r="B90" s="139"/>
      <c r="C90" s="140">
        <f>C91+C92+C94</f>
        <v>1355924000</v>
      </c>
      <c r="D90" s="140">
        <f t="shared" ref="D90:W90" si="43">D91+D92+D94</f>
        <v>18746721</v>
      </c>
      <c r="E90" s="140">
        <f t="shared" si="43"/>
        <v>1374670721</v>
      </c>
      <c r="F90" s="140">
        <f t="shared" si="43"/>
        <v>1369400721</v>
      </c>
      <c r="G90" s="140">
        <f t="shared" si="43"/>
        <v>0</v>
      </c>
      <c r="H90" s="140">
        <f t="shared" si="43"/>
        <v>-84371767.270000011</v>
      </c>
      <c r="I90" s="140">
        <f t="shared" si="43"/>
        <v>84371767.270000011</v>
      </c>
      <c r="J90" s="140">
        <f t="shared" si="43"/>
        <v>1369400721</v>
      </c>
      <c r="K90" s="140">
        <f t="shared" si="43"/>
        <v>240210359.56000003</v>
      </c>
      <c r="L90" s="140">
        <f t="shared" si="43"/>
        <v>371413026.98999995</v>
      </c>
      <c r="M90" s="140">
        <f t="shared" si="43"/>
        <v>368047206.21000004</v>
      </c>
      <c r="N90" s="140">
        <f t="shared" si="43"/>
        <v>0</v>
      </c>
      <c r="O90" s="140">
        <f t="shared" si="43"/>
        <v>979670592.75999999</v>
      </c>
      <c r="P90" s="140">
        <f t="shared" si="43"/>
        <v>206808912.74000001</v>
      </c>
      <c r="Q90" s="140">
        <f t="shared" si="43"/>
        <v>329563318.56</v>
      </c>
      <c r="R90" s="140">
        <f t="shared" si="43"/>
        <v>321715731.25</v>
      </c>
      <c r="S90" s="140">
        <f t="shared" si="43"/>
        <v>0</v>
      </c>
      <c r="T90" s="140">
        <f t="shared" si="43"/>
        <v>858087962.55000007</v>
      </c>
      <c r="U90" s="140">
        <f t="shared" si="43"/>
        <v>5270000</v>
      </c>
      <c r="V90" s="140">
        <f t="shared" si="36"/>
        <v>389730128.24000001</v>
      </c>
      <c r="W90" s="140">
        <f t="shared" si="43"/>
        <v>1298846.42</v>
      </c>
      <c r="X90" s="140">
        <f t="shared" si="37"/>
        <v>120283783.78999992</v>
      </c>
    </row>
    <row r="91" spans="1:24" s="94" customFormat="1" ht="39.950000000000003" customHeight="1" x14ac:dyDescent="0.25">
      <c r="A91" s="145" t="s">
        <v>39</v>
      </c>
      <c r="B91" s="146"/>
      <c r="C91" s="147">
        <f>SUMIFS(C$24:C$89,$A$24:$A$89,$A91)</f>
        <v>662528000</v>
      </c>
      <c r="D91" s="147">
        <f>SUMIFS(D$24:D$89,$A$24:$A$89,$A91)</f>
        <v>18746721</v>
      </c>
      <c r="E91" s="147">
        <f t="shared" ref="E91:X91" si="44">SUMIFS(E$24:E$89,$A$24:$A$89,$A91)</f>
        <v>681274721</v>
      </c>
      <c r="F91" s="147">
        <f t="shared" si="44"/>
        <v>676004721</v>
      </c>
      <c r="G91" s="147">
        <f t="shared" si="44"/>
        <v>0</v>
      </c>
      <c r="H91" s="147">
        <f t="shared" si="44"/>
        <v>-16096847.59</v>
      </c>
      <c r="I91" s="147">
        <f t="shared" si="44"/>
        <v>16096847.59</v>
      </c>
      <c r="J91" s="147">
        <f t="shared" si="44"/>
        <v>676004721</v>
      </c>
      <c r="K91" s="147">
        <f t="shared" si="44"/>
        <v>136060211.32000002</v>
      </c>
      <c r="L91" s="147">
        <f t="shared" si="44"/>
        <v>207944249.09999996</v>
      </c>
      <c r="M91" s="147">
        <f t="shared" si="44"/>
        <v>166605062.56999999</v>
      </c>
      <c r="N91" s="147">
        <f t="shared" si="44"/>
        <v>0</v>
      </c>
      <c r="O91" s="147">
        <f t="shared" si="44"/>
        <v>510609522.99000007</v>
      </c>
      <c r="P91" s="147">
        <f t="shared" si="44"/>
        <v>132201970.78000002</v>
      </c>
      <c r="Q91" s="147">
        <f t="shared" si="44"/>
        <v>193657940.45999998</v>
      </c>
      <c r="R91" s="147">
        <f t="shared" si="44"/>
        <v>165629878.23999998</v>
      </c>
      <c r="S91" s="147">
        <f t="shared" si="44"/>
        <v>0</v>
      </c>
      <c r="T91" s="147">
        <f t="shared" si="44"/>
        <v>491489789.47999996</v>
      </c>
      <c r="U91" s="147">
        <f t="shared" si="44"/>
        <v>5270000</v>
      </c>
      <c r="V91" s="147">
        <f t="shared" si="44"/>
        <v>165395198.00999999</v>
      </c>
      <c r="W91" s="147">
        <f t="shared" si="44"/>
        <v>791046.11999999988</v>
      </c>
      <c r="X91" s="147">
        <f t="shared" si="44"/>
        <v>18328687.390000019</v>
      </c>
    </row>
    <row r="92" spans="1:24" s="94" customFormat="1" ht="39.950000000000003" customHeight="1" x14ac:dyDescent="0.25">
      <c r="A92" s="145" t="s">
        <v>40</v>
      </c>
      <c r="B92" s="146"/>
      <c r="C92" s="147">
        <f t="shared" ref="C92:U92" si="45">SUMIFS(C$25:C$84,$A$25:$A$84,$A92)</f>
        <v>627212000</v>
      </c>
      <c r="D92" s="147">
        <f>SUMIFS(D$25:D$84,$A$25:$A$84,$A92)</f>
        <v>1.2369127944111824E-10</v>
      </c>
      <c r="E92" s="147">
        <f t="shared" si="45"/>
        <v>627212000</v>
      </c>
      <c r="F92" s="147">
        <f t="shared" si="45"/>
        <v>627212000</v>
      </c>
      <c r="G92" s="147">
        <f t="shared" si="45"/>
        <v>0</v>
      </c>
      <c r="H92" s="147">
        <f t="shared" si="45"/>
        <v>-68274919.680000007</v>
      </c>
      <c r="I92" s="147">
        <f t="shared" si="45"/>
        <v>68274919.680000007</v>
      </c>
      <c r="J92" s="147">
        <f t="shared" si="45"/>
        <v>627212000</v>
      </c>
      <c r="K92" s="147">
        <f t="shared" si="45"/>
        <v>104150148.24000001</v>
      </c>
      <c r="L92" s="147">
        <f t="shared" si="45"/>
        <v>138998833.37</v>
      </c>
      <c r="M92" s="147">
        <f t="shared" si="45"/>
        <v>171836367.64000002</v>
      </c>
      <c r="N92" s="147">
        <f t="shared" si="45"/>
        <v>0</v>
      </c>
      <c r="O92" s="147">
        <f t="shared" si="45"/>
        <v>414985349.25</v>
      </c>
      <c r="P92" s="147">
        <f t="shared" si="45"/>
        <v>74606941.959999993</v>
      </c>
      <c r="Q92" s="147">
        <f t="shared" si="45"/>
        <v>132415099.75</v>
      </c>
      <c r="R92" s="147">
        <f t="shared" si="45"/>
        <v>144205316.21000001</v>
      </c>
      <c r="S92" s="147">
        <f t="shared" si="45"/>
        <v>0</v>
      </c>
      <c r="T92" s="147">
        <f t="shared" si="45"/>
        <v>351227357.92000008</v>
      </c>
      <c r="U92" s="147">
        <f t="shared" si="45"/>
        <v>0</v>
      </c>
      <c r="V92" s="147">
        <f t="shared" si="36"/>
        <v>212226650.75</v>
      </c>
      <c r="W92" s="147">
        <f>SUMIFS(W$25:W$84,$A$25:$A$84,$A92)</f>
        <v>507800.29999999993</v>
      </c>
      <c r="X92" s="147">
        <f t="shared" si="37"/>
        <v>63250191.029999927</v>
      </c>
    </row>
    <row r="93" spans="1:24" s="94" customFormat="1" ht="39.950000000000003" customHeight="1" x14ac:dyDescent="0.25">
      <c r="A93" s="145" t="s">
        <v>41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54"/>
      <c r="T93" s="146"/>
      <c r="U93" s="152"/>
      <c r="V93" s="147">
        <f t="shared" si="36"/>
        <v>0</v>
      </c>
      <c r="W93" s="146"/>
      <c r="X93" s="147">
        <f t="shared" si="37"/>
        <v>0</v>
      </c>
    </row>
    <row r="94" spans="1:24" s="94" customFormat="1" ht="39.950000000000003" customHeight="1" x14ac:dyDescent="0.25">
      <c r="A94" s="145" t="s">
        <v>42</v>
      </c>
      <c r="B94" s="146"/>
      <c r="C94" s="155">
        <f t="shared" ref="C94:U94" si="46">SUMIFS(C$24:C$84,$A$24:$A$84,$A94)</f>
        <v>66184000</v>
      </c>
      <c r="D94" s="155">
        <f t="shared" si="46"/>
        <v>0</v>
      </c>
      <c r="E94" s="155">
        <f t="shared" si="46"/>
        <v>66184000</v>
      </c>
      <c r="F94" s="155">
        <f t="shared" si="46"/>
        <v>66184000</v>
      </c>
      <c r="G94" s="155">
        <f t="shared" si="46"/>
        <v>0</v>
      </c>
      <c r="H94" s="155">
        <f t="shared" si="46"/>
        <v>0</v>
      </c>
      <c r="I94" s="155">
        <f t="shared" si="46"/>
        <v>0</v>
      </c>
      <c r="J94" s="155">
        <f t="shared" si="46"/>
        <v>66184000</v>
      </c>
      <c r="K94" s="155">
        <f t="shared" si="46"/>
        <v>0</v>
      </c>
      <c r="L94" s="155">
        <f t="shared" si="46"/>
        <v>24469944.52</v>
      </c>
      <c r="M94" s="155">
        <f t="shared" si="46"/>
        <v>29605776</v>
      </c>
      <c r="N94" s="155">
        <f t="shared" si="46"/>
        <v>0</v>
      </c>
      <c r="O94" s="155">
        <f t="shared" si="46"/>
        <v>54075720.519999996</v>
      </c>
      <c r="P94" s="155">
        <f t="shared" si="46"/>
        <v>0</v>
      </c>
      <c r="Q94" s="155">
        <f t="shared" si="46"/>
        <v>3490278.35</v>
      </c>
      <c r="R94" s="155">
        <f t="shared" si="46"/>
        <v>11880536.799999999</v>
      </c>
      <c r="S94" s="155">
        <f t="shared" si="46"/>
        <v>0</v>
      </c>
      <c r="T94" s="155">
        <f t="shared" si="46"/>
        <v>15370815.149999999</v>
      </c>
      <c r="U94" s="155">
        <f t="shared" si="46"/>
        <v>0</v>
      </c>
      <c r="V94" s="147">
        <f t="shared" si="36"/>
        <v>12108279.480000004</v>
      </c>
      <c r="W94" s="155">
        <f>SUMIFS(W$24:W$84,$A$24:$A$84,$A94)</f>
        <v>0</v>
      </c>
      <c r="X94" s="147">
        <f t="shared" si="37"/>
        <v>38704905.369999997</v>
      </c>
    </row>
    <row r="95" spans="1:24" s="5" customFormat="1" ht="23.25" customHeight="1" x14ac:dyDescent="0.2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s="5" customFormat="1" x14ac:dyDescent="0.2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s="14" customFormat="1" ht="15.75" x14ac:dyDescent="0.25">
      <c r="A97" s="30" t="s">
        <v>43</v>
      </c>
      <c r="B97" s="31"/>
      <c r="C97" s="30"/>
      <c r="D97" s="33"/>
      <c r="E97" s="30" t="s">
        <v>43</v>
      </c>
      <c r="F97" s="30"/>
      <c r="G97" s="30"/>
      <c r="H97" s="30"/>
      <c r="I97" s="36"/>
      <c r="J97" s="30"/>
      <c r="K97" s="30"/>
      <c r="L97" s="12" t="s">
        <v>44</v>
      </c>
      <c r="M97" s="38"/>
      <c r="O97" s="10"/>
      <c r="P97" s="10"/>
      <c r="Q97" s="10"/>
      <c r="R97" s="10"/>
      <c r="S97" s="10"/>
      <c r="T97" s="10"/>
      <c r="U97" s="10"/>
      <c r="V97" s="10" t="s">
        <v>196</v>
      </c>
      <c r="W97" s="30"/>
      <c r="X97" s="13"/>
    </row>
    <row r="98" spans="1:24" s="14" customFormat="1" ht="15" x14ac:dyDescent="0.2">
      <c r="A98" s="30"/>
      <c r="B98" s="31"/>
      <c r="C98" s="30"/>
      <c r="D98" s="30"/>
      <c r="E98" s="30"/>
      <c r="F98" s="62"/>
      <c r="G98" s="30"/>
      <c r="H98" s="30"/>
      <c r="I98" s="30"/>
      <c r="J98" s="30"/>
      <c r="K98" s="30"/>
      <c r="L98" s="10"/>
      <c r="M98" s="38"/>
      <c r="O98" s="10"/>
      <c r="P98" s="10"/>
      <c r="Q98" s="10"/>
      <c r="R98" s="10"/>
      <c r="S98" s="10"/>
      <c r="T98" s="10"/>
      <c r="U98" s="10"/>
      <c r="V98" s="10"/>
      <c r="W98" s="30"/>
      <c r="X98" s="9"/>
    </row>
    <row r="99" spans="1:24" s="70" customFormat="1" ht="15" x14ac:dyDescent="0.2">
      <c r="A99" s="30"/>
      <c r="B99" s="31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1"/>
    </row>
    <row r="100" spans="1:24" s="14" customFormat="1" ht="15" x14ac:dyDescent="0.2">
      <c r="A100" s="30"/>
      <c r="B100" s="3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4"/>
    </row>
    <row r="101" spans="1:24" s="14" customFormat="1" ht="15.75" x14ac:dyDescent="0.25">
      <c r="A101" s="33" t="s">
        <v>45</v>
      </c>
      <c r="B101" s="31"/>
      <c r="C101" s="30"/>
      <c r="D101" s="30"/>
      <c r="E101" s="33" t="s">
        <v>46</v>
      </c>
      <c r="F101" s="30"/>
      <c r="G101" s="30"/>
      <c r="H101" s="30"/>
      <c r="I101" s="33"/>
      <c r="J101" s="30"/>
      <c r="K101" s="30"/>
      <c r="L101" s="11" t="s">
        <v>195</v>
      </c>
      <c r="M101" s="38"/>
      <c r="O101" s="10"/>
      <c r="P101" s="10"/>
      <c r="Q101" s="10"/>
      <c r="R101" s="10"/>
      <c r="S101" s="10"/>
      <c r="T101" s="10"/>
      <c r="U101" s="10"/>
      <c r="V101" s="11" t="s">
        <v>197</v>
      </c>
      <c r="W101" s="30"/>
      <c r="X101" s="9"/>
    </row>
    <row r="102" spans="1:24" s="14" customFormat="1" ht="15" x14ac:dyDescent="0.2">
      <c r="A102" s="30" t="s">
        <v>47</v>
      </c>
      <c r="B102" s="31"/>
      <c r="C102" s="30"/>
      <c r="D102" s="30"/>
      <c r="E102" s="30" t="s">
        <v>48</v>
      </c>
      <c r="F102" s="30"/>
      <c r="G102" s="30"/>
      <c r="H102" s="30"/>
      <c r="I102" s="30"/>
      <c r="J102" s="30"/>
      <c r="K102" s="30"/>
      <c r="L102" s="10" t="s">
        <v>220</v>
      </c>
      <c r="M102" s="38"/>
      <c r="O102" s="10"/>
      <c r="P102" s="10"/>
      <c r="Q102" s="10"/>
      <c r="R102" s="10"/>
      <c r="S102" s="10"/>
      <c r="T102" s="10"/>
      <c r="U102" s="10"/>
      <c r="V102" s="10" t="s">
        <v>198</v>
      </c>
      <c r="W102" s="30"/>
      <c r="X102" s="9"/>
    </row>
    <row r="103" spans="1:24" ht="15" x14ac:dyDescent="0.2">
      <c r="A103" s="28"/>
      <c r="B103" s="43"/>
      <c r="C103" s="28"/>
      <c r="D103" s="28"/>
      <c r="E103" s="28"/>
      <c r="F103" s="28"/>
      <c r="G103" s="28"/>
      <c r="H103" s="28"/>
      <c r="I103" s="28"/>
      <c r="J103" s="28"/>
      <c r="K103" s="28"/>
      <c r="L103" s="10" t="s">
        <v>219</v>
      </c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4" s="16" customFormat="1" ht="14.25" x14ac:dyDescent="0.2">
      <c r="A104" s="15"/>
    </row>
  </sheetData>
  <mergeCells count="57">
    <mergeCell ref="W18:W19"/>
    <mergeCell ref="X18:X19"/>
    <mergeCell ref="S18:S19"/>
    <mergeCell ref="N18:N19"/>
    <mergeCell ref="Q18:Q19"/>
    <mergeCell ref="R18:R19"/>
    <mergeCell ref="T18:T19"/>
    <mergeCell ref="U18:U19"/>
    <mergeCell ref="V18:V19"/>
    <mergeCell ref="K18:K19"/>
    <mergeCell ref="L18:L19"/>
    <mergeCell ref="M18:M19"/>
    <mergeCell ref="O18:O19"/>
    <mergeCell ref="P18:P19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U13:U16"/>
    <mergeCell ref="V13:V16"/>
    <mergeCell ref="W13:X14"/>
    <mergeCell ref="W15:W16"/>
    <mergeCell ref="X15:X16"/>
    <mergeCell ref="T13:T16"/>
    <mergeCell ref="I13:I16"/>
    <mergeCell ref="J13:J16"/>
    <mergeCell ref="K13:K16"/>
    <mergeCell ref="L13:L16"/>
    <mergeCell ref="M13:M16"/>
    <mergeCell ref="N13:N16"/>
    <mergeCell ref="O13:O16"/>
    <mergeCell ref="P13:P16"/>
    <mergeCell ref="Q13:Q16"/>
    <mergeCell ref="R13:R16"/>
    <mergeCell ref="S13:S16"/>
    <mergeCell ref="A1:X1"/>
    <mergeCell ref="A3:X3"/>
    <mergeCell ref="A2:X2"/>
    <mergeCell ref="H13:H16"/>
    <mergeCell ref="A12:A16"/>
    <mergeCell ref="B12:B16"/>
    <mergeCell ref="C12:E12"/>
    <mergeCell ref="F12:J12"/>
    <mergeCell ref="K12:O12"/>
    <mergeCell ref="P12:T12"/>
    <mergeCell ref="U12:X12"/>
    <mergeCell ref="C13:C16"/>
    <mergeCell ref="D13:D16"/>
    <mergeCell ref="E13:E16"/>
    <mergeCell ref="F13:F16"/>
    <mergeCell ref="G13:G16"/>
  </mergeCells>
  <pageMargins left="0.1" right="0.1" top="0.75" bottom="0.5" header="0.3" footer="0.3"/>
  <pageSetup paperSize="10000" scale="43" fitToHeight="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B897"/>
  <sheetViews>
    <sheetView tabSelected="1" topLeftCell="C626" zoomScaleNormal="100" workbookViewId="0">
      <selection activeCell="P630" sqref="P630"/>
    </sheetView>
  </sheetViews>
  <sheetFormatPr defaultRowHeight="12.75" x14ac:dyDescent="0.2"/>
  <cols>
    <col min="1" max="1" width="17" style="23" hidden="1" customWidth="1"/>
    <col min="2" max="2" width="34.7109375" style="48" customWidth="1"/>
    <col min="3" max="3" width="16" style="72" customWidth="1"/>
    <col min="4" max="4" width="16.85546875" style="73" customWidth="1"/>
    <col min="5" max="5" width="15.28515625" style="23" customWidth="1"/>
    <col min="6" max="6" width="16.42578125" style="23" customWidth="1"/>
    <col min="7" max="7" width="16.28515625" style="23" customWidth="1"/>
    <col min="8" max="8" width="15.140625" style="23" customWidth="1"/>
    <col min="9" max="9" width="14.140625" style="23" customWidth="1"/>
    <col min="10" max="10" width="13.7109375" style="23" customWidth="1"/>
    <col min="11" max="11" width="16.5703125" style="23" customWidth="1"/>
    <col min="12" max="12" width="14.7109375" style="74" customWidth="1"/>
    <col min="13" max="13" width="15.28515625" style="74" customWidth="1"/>
    <col min="14" max="14" width="14.85546875" style="61" customWidth="1"/>
    <col min="15" max="15" width="9.85546875" style="23" customWidth="1"/>
    <col min="16" max="16" width="14.85546875" style="23" customWidth="1"/>
    <col min="17" max="17" width="15.140625" style="23" customWidth="1"/>
    <col min="18" max="18" width="14.7109375" style="23" customWidth="1"/>
    <col min="19" max="19" width="15.85546875" style="74" customWidth="1"/>
    <col min="20" max="20" width="8.140625" style="23" customWidth="1"/>
    <col min="21" max="21" width="14.5703125" style="74" customWidth="1"/>
    <col min="22" max="22" width="14.5703125" style="23" customWidth="1"/>
    <col min="23" max="23" width="15.140625" style="23" customWidth="1"/>
    <col min="24" max="24" width="13.7109375" style="23" customWidth="1"/>
    <col min="25" max="25" width="15" style="23" customWidth="1"/>
    <col min="26" max="26" width="5.85546875" style="23" bestFit="1" customWidth="1"/>
    <col min="27" max="27" width="18.5703125" style="23" customWidth="1"/>
    <col min="28" max="28" width="15" style="23" bestFit="1" customWidth="1"/>
    <col min="29" max="16384" width="9.140625" style="23"/>
  </cols>
  <sheetData>
    <row r="1" spans="2:25" s="18" customFormat="1" x14ac:dyDescent="0.2"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2:25" s="18" customFormat="1" ht="20.100000000000001" customHeight="1" x14ac:dyDescent="0.2">
      <c r="B2" s="178" t="s">
        <v>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2:25" s="18" customFormat="1" ht="20.100000000000001" customHeight="1" x14ac:dyDescent="0.2">
      <c r="B3" s="178" t="s">
        <v>199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2:25" s="18" customFormat="1" ht="20.100000000000001" customHeight="1" x14ac:dyDescent="0.2">
      <c r="B4" s="78"/>
      <c r="C4" s="79"/>
      <c r="D4" s="80"/>
      <c r="E4" s="80"/>
      <c r="F4" s="80"/>
      <c r="G4" s="80"/>
      <c r="H4" s="80"/>
      <c r="I4" s="80"/>
      <c r="J4" s="80"/>
      <c r="K4" s="80"/>
      <c r="L4" s="84"/>
      <c r="M4" s="84"/>
      <c r="N4" s="80"/>
      <c r="O4" s="80"/>
      <c r="P4" s="90"/>
      <c r="Q4" s="80"/>
      <c r="R4" s="80"/>
      <c r="S4" s="84"/>
      <c r="T4" s="80"/>
      <c r="U4" s="91"/>
      <c r="V4" s="80"/>
      <c r="W4" s="80"/>
      <c r="X4" s="80"/>
      <c r="Y4" s="78"/>
    </row>
    <row r="5" spans="2:25" s="18" customFormat="1" ht="20.100000000000001" customHeight="1" x14ac:dyDescent="0.2">
      <c r="B5" s="81" t="s">
        <v>206</v>
      </c>
      <c r="C5" s="82" t="s">
        <v>169</v>
      </c>
      <c r="D5" s="80"/>
      <c r="E5" s="80"/>
      <c r="F5" s="80"/>
      <c r="G5" s="80"/>
      <c r="H5" s="80"/>
      <c r="I5" s="80"/>
      <c r="J5" s="80"/>
      <c r="K5" s="80"/>
      <c r="L5" s="84"/>
      <c r="M5" s="84"/>
      <c r="N5" s="80"/>
      <c r="O5" s="80"/>
      <c r="P5" s="90"/>
      <c r="Q5" s="80"/>
      <c r="R5" s="80"/>
      <c r="S5" s="84"/>
      <c r="T5" s="80"/>
      <c r="U5" s="91"/>
      <c r="V5" s="83" t="s">
        <v>207</v>
      </c>
      <c r="W5" s="78" t="s">
        <v>208</v>
      </c>
      <c r="X5" s="80"/>
      <c r="Y5" s="78"/>
    </row>
    <row r="6" spans="2:25" s="18" customFormat="1" ht="20.100000000000001" customHeight="1" x14ac:dyDescent="0.2">
      <c r="B6" s="78" t="s">
        <v>209</v>
      </c>
      <c r="C6" s="82" t="s">
        <v>55</v>
      </c>
      <c r="D6" s="80"/>
      <c r="E6" s="80"/>
      <c r="F6" s="80"/>
      <c r="G6" s="80"/>
      <c r="H6" s="80"/>
      <c r="I6" s="80"/>
      <c r="J6" s="80"/>
      <c r="K6" s="80"/>
      <c r="L6" s="84"/>
      <c r="M6" s="84"/>
      <c r="N6" s="80"/>
      <c r="O6" s="80"/>
      <c r="P6" s="90"/>
      <c r="Q6" s="84"/>
      <c r="R6" s="84"/>
      <c r="S6" s="84"/>
      <c r="T6" s="80"/>
      <c r="U6" s="91"/>
      <c r="V6" s="83"/>
      <c r="W6" s="78" t="s">
        <v>210</v>
      </c>
      <c r="X6" s="80"/>
      <c r="Y6" s="78"/>
    </row>
    <row r="7" spans="2:25" s="18" customFormat="1" ht="20.100000000000001" customHeight="1" x14ac:dyDescent="0.2">
      <c r="B7" s="78" t="s">
        <v>211</v>
      </c>
      <c r="C7" s="82" t="s">
        <v>212</v>
      </c>
      <c r="D7" s="80"/>
      <c r="E7" s="84"/>
      <c r="F7" s="80"/>
      <c r="G7" s="80"/>
      <c r="H7" s="80"/>
      <c r="I7" s="84"/>
      <c r="J7" s="80"/>
      <c r="K7" s="80"/>
      <c r="L7" s="84"/>
      <c r="M7" s="84"/>
      <c r="N7" s="80"/>
      <c r="O7" s="80"/>
      <c r="P7" s="90"/>
      <c r="Q7" s="80"/>
      <c r="R7" s="80"/>
      <c r="S7" s="84"/>
      <c r="T7" s="80"/>
      <c r="U7" s="91"/>
      <c r="V7" s="83"/>
      <c r="W7" s="78" t="s">
        <v>213</v>
      </c>
      <c r="X7" s="80"/>
      <c r="Y7" s="78"/>
    </row>
    <row r="8" spans="2:25" s="18" customFormat="1" ht="20.100000000000001" customHeight="1" x14ac:dyDescent="0.2">
      <c r="B8" s="78" t="s">
        <v>214</v>
      </c>
      <c r="C8" s="82" t="s">
        <v>215</v>
      </c>
      <c r="D8" s="80"/>
      <c r="E8" s="80"/>
      <c r="F8" s="84"/>
      <c r="G8" s="80"/>
      <c r="H8" s="80"/>
      <c r="I8" s="80"/>
      <c r="J8" s="80"/>
      <c r="K8" s="80"/>
      <c r="L8" s="84"/>
      <c r="M8" s="84"/>
      <c r="N8" s="80"/>
      <c r="O8" s="80"/>
      <c r="P8" s="90"/>
      <c r="Q8" s="80"/>
      <c r="R8" s="80"/>
      <c r="S8" s="84"/>
      <c r="T8" s="80"/>
      <c r="U8" s="91"/>
      <c r="V8" s="80"/>
      <c r="W8" s="80"/>
      <c r="X8" s="80"/>
      <c r="Y8" s="78"/>
    </row>
    <row r="9" spans="2:25" s="18" customFormat="1" ht="20.100000000000001" customHeight="1" x14ac:dyDescent="0.2">
      <c r="B9" s="81" t="s">
        <v>221</v>
      </c>
      <c r="C9" s="82" t="s">
        <v>216</v>
      </c>
      <c r="D9" s="80"/>
      <c r="E9" s="80"/>
      <c r="F9" s="84"/>
      <c r="G9" s="80"/>
      <c r="H9" s="80"/>
      <c r="I9" s="80"/>
      <c r="J9" s="80"/>
      <c r="K9" s="80"/>
      <c r="L9" s="84"/>
      <c r="M9" s="84"/>
      <c r="N9" s="80"/>
      <c r="O9" s="80"/>
      <c r="P9" s="91"/>
      <c r="Q9" s="80"/>
      <c r="R9" s="80"/>
      <c r="S9" s="84"/>
      <c r="T9" s="80"/>
      <c r="U9" s="91"/>
      <c r="V9" s="80"/>
      <c r="W9" s="80"/>
      <c r="X9" s="80"/>
      <c r="Y9" s="78"/>
    </row>
    <row r="10" spans="2:25" s="18" customFormat="1" ht="20.100000000000001" customHeight="1" x14ac:dyDescent="0.2">
      <c r="B10" s="81"/>
      <c r="C10" s="94" t="s">
        <v>217</v>
      </c>
      <c r="D10" s="80"/>
      <c r="E10" s="80"/>
      <c r="F10" s="80"/>
      <c r="G10" s="80"/>
      <c r="H10" s="80"/>
      <c r="I10" s="80"/>
      <c r="J10" s="80"/>
      <c r="K10" s="80"/>
      <c r="L10" s="84"/>
      <c r="M10" s="84"/>
      <c r="N10" s="80"/>
      <c r="O10" s="80"/>
      <c r="P10" s="90"/>
      <c r="Q10" s="80"/>
      <c r="R10" s="80"/>
      <c r="S10" s="84"/>
      <c r="T10" s="80"/>
      <c r="U10" s="91"/>
      <c r="V10" s="80"/>
      <c r="W10" s="80"/>
      <c r="X10" s="80"/>
      <c r="Y10" s="78"/>
    </row>
    <row r="11" spans="2:25" s="18" customFormat="1" x14ac:dyDescent="0.2">
      <c r="B11" s="44"/>
      <c r="C11" s="19"/>
      <c r="D11" s="20"/>
      <c r="L11" s="21"/>
      <c r="M11" s="21"/>
      <c r="N11" s="65"/>
      <c r="S11" s="21"/>
      <c r="U11" s="21"/>
    </row>
    <row r="12" spans="2:25" s="18" customFormat="1" x14ac:dyDescent="0.2">
      <c r="B12" s="196" t="s">
        <v>2</v>
      </c>
      <c r="C12" s="196" t="s">
        <v>3</v>
      </c>
      <c r="D12" s="199" t="s">
        <v>4</v>
      </c>
      <c r="E12" s="200"/>
      <c r="F12" s="201"/>
      <c r="G12" s="199" t="s">
        <v>5</v>
      </c>
      <c r="H12" s="200"/>
      <c r="I12" s="200"/>
      <c r="J12" s="200"/>
      <c r="K12" s="201"/>
      <c r="L12" s="199" t="s">
        <v>6</v>
      </c>
      <c r="M12" s="200"/>
      <c r="N12" s="200"/>
      <c r="O12" s="200"/>
      <c r="P12" s="201"/>
      <c r="Q12" s="202" t="s">
        <v>7</v>
      </c>
      <c r="R12" s="203"/>
      <c r="S12" s="203"/>
      <c r="T12" s="203"/>
      <c r="U12" s="204"/>
      <c r="V12" s="202" t="s">
        <v>8</v>
      </c>
      <c r="W12" s="203"/>
      <c r="X12" s="203"/>
      <c r="Y12" s="204"/>
    </row>
    <row r="13" spans="2:25" s="18" customFormat="1" ht="12.75" customHeight="1" x14ac:dyDescent="0.2">
      <c r="B13" s="197"/>
      <c r="C13" s="197"/>
      <c r="D13" s="224" t="s">
        <v>9</v>
      </c>
      <c r="E13" s="193" t="s">
        <v>218</v>
      </c>
      <c r="F13" s="193" t="s">
        <v>10</v>
      </c>
      <c r="G13" s="193" t="s">
        <v>11</v>
      </c>
      <c r="H13" s="193" t="s">
        <v>218</v>
      </c>
      <c r="I13" s="193" t="s">
        <v>12</v>
      </c>
      <c r="J13" s="193" t="s">
        <v>13</v>
      </c>
      <c r="K13" s="193" t="s">
        <v>14</v>
      </c>
      <c r="L13" s="227" t="s">
        <v>15</v>
      </c>
      <c r="M13" s="227" t="s">
        <v>16</v>
      </c>
      <c r="N13" s="230" t="s">
        <v>17</v>
      </c>
      <c r="O13" s="193" t="s">
        <v>18</v>
      </c>
      <c r="P13" s="193" t="s">
        <v>19</v>
      </c>
      <c r="Q13" s="193" t="s">
        <v>15</v>
      </c>
      <c r="R13" s="193" t="s">
        <v>16</v>
      </c>
      <c r="S13" s="227" t="s">
        <v>17</v>
      </c>
      <c r="T13" s="193" t="s">
        <v>18</v>
      </c>
      <c r="U13" s="227" t="s">
        <v>19</v>
      </c>
      <c r="V13" s="193" t="s">
        <v>20</v>
      </c>
      <c r="W13" s="193" t="s">
        <v>21</v>
      </c>
      <c r="X13" s="205" t="s">
        <v>223</v>
      </c>
      <c r="Y13" s="206"/>
    </row>
    <row r="14" spans="2:25" s="18" customFormat="1" ht="12.75" customHeight="1" x14ac:dyDescent="0.2">
      <c r="B14" s="197"/>
      <c r="C14" s="197"/>
      <c r="D14" s="225"/>
      <c r="E14" s="194"/>
      <c r="F14" s="194"/>
      <c r="G14" s="194"/>
      <c r="H14" s="194"/>
      <c r="I14" s="194"/>
      <c r="J14" s="194"/>
      <c r="K14" s="194"/>
      <c r="L14" s="228"/>
      <c r="M14" s="228"/>
      <c r="N14" s="231"/>
      <c r="O14" s="194"/>
      <c r="P14" s="194"/>
      <c r="Q14" s="194"/>
      <c r="R14" s="194"/>
      <c r="S14" s="228"/>
      <c r="T14" s="194"/>
      <c r="U14" s="228"/>
      <c r="V14" s="194"/>
      <c r="W14" s="194"/>
      <c r="X14" s="207"/>
      <c r="Y14" s="208"/>
    </row>
    <row r="15" spans="2:25" s="18" customFormat="1" ht="12.75" customHeight="1" x14ac:dyDescent="0.2">
      <c r="B15" s="197"/>
      <c r="C15" s="197"/>
      <c r="D15" s="225"/>
      <c r="E15" s="194"/>
      <c r="F15" s="194"/>
      <c r="G15" s="194"/>
      <c r="H15" s="194"/>
      <c r="I15" s="194"/>
      <c r="J15" s="194"/>
      <c r="K15" s="194"/>
      <c r="L15" s="228"/>
      <c r="M15" s="228"/>
      <c r="N15" s="231"/>
      <c r="O15" s="194"/>
      <c r="P15" s="194"/>
      <c r="Q15" s="194"/>
      <c r="R15" s="194"/>
      <c r="S15" s="228"/>
      <c r="T15" s="194"/>
      <c r="U15" s="228"/>
      <c r="V15" s="194"/>
      <c r="W15" s="194"/>
      <c r="X15" s="209" t="s">
        <v>22</v>
      </c>
      <c r="Y15" s="209" t="s">
        <v>23</v>
      </c>
    </row>
    <row r="16" spans="2:25" s="18" customFormat="1" ht="38.25" customHeight="1" x14ac:dyDescent="0.2">
      <c r="B16" s="198"/>
      <c r="C16" s="198"/>
      <c r="D16" s="226"/>
      <c r="E16" s="195"/>
      <c r="F16" s="195"/>
      <c r="G16" s="195"/>
      <c r="H16" s="195"/>
      <c r="I16" s="195"/>
      <c r="J16" s="195"/>
      <c r="K16" s="195"/>
      <c r="L16" s="229"/>
      <c r="M16" s="229"/>
      <c r="N16" s="232"/>
      <c r="O16" s="195"/>
      <c r="P16" s="195"/>
      <c r="Q16" s="195"/>
      <c r="R16" s="195"/>
      <c r="S16" s="229"/>
      <c r="T16" s="195"/>
      <c r="U16" s="229"/>
      <c r="V16" s="195"/>
      <c r="W16" s="195"/>
      <c r="X16" s="210"/>
      <c r="Y16" s="210"/>
    </row>
    <row r="17" spans="1:25" hidden="1" x14ac:dyDescent="0.2">
      <c r="B17" s="45"/>
      <c r="C17" s="25"/>
      <c r="D17" s="26"/>
      <c r="E17" s="24"/>
      <c r="F17" s="24"/>
      <c r="G17" s="24"/>
      <c r="H17" s="24"/>
      <c r="I17" s="24"/>
      <c r="J17" s="24"/>
      <c r="K17" s="24"/>
      <c r="L17" s="29"/>
      <c r="M17" s="29"/>
      <c r="N17" s="66"/>
      <c r="O17" s="24"/>
      <c r="P17" s="24"/>
      <c r="Q17" s="24"/>
      <c r="R17" s="24"/>
      <c r="S17" s="29"/>
      <c r="T17" s="24"/>
      <c r="U17" s="29"/>
      <c r="V17" s="24"/>
      <c r="W17" s="27"/>
      <c r="X17" s="27"/>
      <c r="Y17" s="24"/>
    </row>
    <row r="18" spans="1:25" s="19" customFormat="1" x14ac:dyDescent="0.2">
      <c r="B18" s="133">
        <v>1</v>
      </c>
      <c r="C18" s="133">
        <v>2</v>
      </c>
      <c r="D18" s="134">
        <v>3</v>
      </c>
      <c r="E18" s="135">
        <v>4</v>
      </c>
      <c r="F18" s="135" t="s">
        <v>24</v>
      </c>
      <c r="G18" s="133">
        <v>6</v>
      </c>
      <c r="H18" s="133">
        <v>7</v>
      </c>
      <c r="I18" s="133">
        <v>8</v>
      </c>
      <c r="J18" s="133">
        <v>9</v>
      </c>
      <c r="K18" s="135" t="s">
        <v>25</v>
      </c>
      <c r="L18" s="137">
        <v>11</v>
      </c>
      <c r="M18" s="137">
        <v>12</v>
      </c>
      <c r="N18" s="137">
        <v>13</v>
      </c>
      <c r="O18" s="133">
        <v>14</v>
      </c>
      <c r="P18" s="135" t="s">
        <v>26</v>
      </c>
      <c r="Q18" s="133">
        <v>16</v>
      </c>
      <c r="R18" s="133">
        <v>17</v>
      </c>
      <c r="S18" s="133">
        <v>18</v>
      </c>
      <c r="T18" s="133">
        <v>19</v>
      </c>
      <c r="U18" s="136" t="s">
        <v>27</v>
      </c>
      <c r="V18" s="135" t="s">
        <v>28</v>
      </c>
      <c r="W18" s="135" t="s">
        <v>29</v>
      </c>
      <c r="X18" s="133">
        <v>23</v>
      </c>
      <c r="Y18" s="133">
        <v>24</v>
      </c>
    </row>
    <row r="19" spans="1:25" hidden="1" x14ac:dyDescent="0.2">
      <c r="B19" s="45"/>
      <c r="C19" s="25"/>
      <c r="D19" s="26"/>
      <c r="E19" s="24"/>
      <c r="F19" s="24"/>
      <c r="G19" s="24"/>
      <c r="H19" s="24"/>
      <c r="I19" s="24"/>
      <c r="J19" s="24"/>
      <c r="K19" s="24"/>
      <c r="L19" s="29"/>
      <c r="M19" s="29"/>
      <c r="N19" s="66"/>
      <c r="O19" s="24"/>
      <c r="P19" s="27"/>
      <c r="Q19" s="24"/>
      <c r="R19" s="24"/>
      <c r="S19" s="29"/>
      <c r="T19" s="27"/>
      <c r="U19" s="29"/>
      <c r="V19" s="24"/>
      <c r="W19" s="24"/>
      <c r="X19" s="24"/>
      <c r="Y19" s="24"/>
    </row>
    <row r="20" spans="1:25" s="98" customFormat="1" ht="30" customHeight="1" x14ac:dyDescent="0.25">
      <c r="A20" s="98" t="s">
        <v>49</v>
      </c>
      <c r="B20" s="99" t="s">
        <v>30</v>
      </c>
      <c r="C20" s="100"/>
      <c r="D20" s="101">
        <f t="shared" ref="D20:Y20" si="0">D21</f>
        <v>1300266000</v>
      </c>
      <c r="E20" s="101">
        <f t="shared" si="0"/>
        <v>0</v>
      </c>
      <c r="F20" s="101">
        <f t="shared" si="0"/>
        <v>1300266000</v>
      </c>
      <c r="G20" s="101">
        <f t="shared" si="0"/>
        <v>1294996000</v>
      </c>
      <c r="H20" s="101">
        <f t="shared" si="0"/>
        <v>0</v>
      </c>
      <c r="I20" s="101">
        <f t="shared" si="0"/>
        <v>-71817010.140000001</v>
      </c>
      <c r="J20" s="101">
        <f t="shared" si="0"/>
        <v>71817010.140000001</v>
      </c>
      <c r="K20" s="101">
        <f t="shared" si="0"/>
        <v>1294996000</v>
      </c>
      <c r="L20" s="101">
        <f t="shared" si="0"/>
        <v>227108924.91</v>
      </c>
      <c r="M20" s="101">
        <f t="shared" si="0"/>
        <v>355288079.45999998</v>
      </c>
      <c r="N20" s="101">
        <f t="shared" si="0"/>
        <v>336345589.22000003</v>
      </c>
      <c r="O20" s="101">
        <f t="shared" si="0"/>
        <v>0</v>
      </c>
      <c r="P20" s="101">
        <f t="shared" si="0"/>
        <v>918742593.59000003</v>
      </c>
      <c r="Q20" s="101">
        <f t="shared" si="0"/>
        <v>194197697.52999997</v>
      </c>
      <c r="R20" s="101">
        <f t="shared" si="0"/>
        <v>314138795.52999997</v>
      </c>
      <c r="S20" s="101">
        <f t="shared" si="0"/>
        <v>290837414.64999998</v>
      </c>
      <c r="T20" s="101">
        <f t="shared" si="0"/>
        <v>0</v>
      </c>
      <c r="U20" s="101">
        <f t="shared" si="0"/>
        <v>799173907.70999992</v>
      </c>
      <c r="V20" s="101">
        <f t="shared" si="0"/>
        <v>5270000</v>
      </c>
      <c r="W20" s="101">
        <f t="shared" si="0"/>
        <v>376253406.40999997</v>
      </c>
      <c r="X20" s="101">
        <f t="shared" si="0"/>
        <v>1298846.42</v>
      </c>
      <c r="Y20" s="101">
        <f t="shared" si="0"/>
        <v>118269839.46000007</v>
      </c>
    </row>
    <row r="21" spans="1:25" s="98" customFormat="1" ht="35.25" customHeight="1" x14ac:dyDescent="0.25">
      <c r="A21" s="98" t="s">
        <v>166</v>
      </c>
      <c r="B21" s="104" t="s">
        <v>51</v>
      </c>
      <c r="C21" s="105" t="s">
        <v>52</v>
      </c>
      <c r="D21" s="101">
        <f>D22+D132+D224</f>
        <v>1300266000</v>
      </c>
      <c r="E21" s="101">
        <f t="shared" ref="E21:Y21" si="1">E22+E132+E224</f>
        <v>0</v>
      </c>
      <c r="F21" s="101">
        <f t="shared" si="1"/>
        <v>1300266000</v>
      </c>
      <c r="G21" s="101">
        <f t="shared" si="1"/>
        <v>1294996000</v>
      </c>
      <c r="H21" s="101">
        <f t="shared" si="1"/>
        <v>0</v>
      </c>
      <c r="I21" s="101">
        <f t="shared" si="1"/>
        <v>-71817010.140000001</v>
      </c>
      <c r="J21" s="101">
        <f t="shared" si="1"/>
        <v>71817010.140000001</v>
      </c>
      <c r="K21" s="101">
        <f t="shared" si="1"/>
        <v>1294996000</v>
      </c>
      <c r="L21" s="101">
        <f t="shared" si="1"/>
        <v>227108924.91</v>
      </c>
      <c r="M21" s="101">
        <f t="shared" si="1"/>
        <v>355288079.45999998</v>
      </c>
      <c r="N21" s="101">
        <f t="shared" si="1"/>
        <v>336345589.22000003</v>
      </c>
      <c r="O21" s="101">
        <f t="shared" si="1"/>
        <v>0</v>
      </c>
      <c r="P21" s="101">
        <f t="shared" si="1"/>
        <v>918742593.59000003</v>
      </c>
      <c r="Q21" s="101">
        <f t="shared" si="1"/>
        <v>194197697.52999997</v>
      </c>
      <c r="R21" s="101">
        <f t="shared" si="1"/>
        <v>314138795.52999997</v>
      </c>
      <c r="S21" s="101">
        <f t="shared" si="1"/>
        <v>290837414.64999998</v>
      </c>
      <c r="T21" s="101">
        <f t="shared" si="1"/>
        <v>0</v>
      </c>
      <c r="U21" s="101">
        <f t="shared" si="1"/>
        <v>799173907.70999992</v>
      </c>
      <c r="V21" s="101">
        <f t="shared" si="1"/>
        <v>5270000</v>
      </c>
      <c r="W21" s="101">
        <f t="shared" si="1"/>
        <v>376253406.40999997</v>
      </c>
      <c r="X21" s="101">
        <f t="shared" si="1"/>
        <v>1298846.42</v>
      </c>
      <c r="Y21" s="101">
        <f t="shared" si="1"/>
        <v>118269839.46000007</v>
      </c>
    </row>
    <row r="22" spans="1:25" s="98" customFormat="1" ht="34.5" customHeight="1" x14ac:dyDescent="0.25">
      <c r="A22" s="98" t="s">
        <v>167</v>
      </c>
      <c r="B22" s="104" t="s">
        <v>31</v>
      </c>
      <c r="C22" s="107">
        <v>100000000000000</v>
      </c>
      <c r="D22" s="101">
        <f>D23+D91+D105</f>
        <v>278353000</v>
      </c>
      <c r="E22" s="101">
        <f t="shared" ref="E22:Y22" si="2">E23+E91+E105</f>
        <v>0</v>
      </c>
      <c r="F22" s="101">
        <f t="shared" si="2"/>
        <v>278353000</v>
      </c>
      <c r="G22" s="101">
        <f t="shared" si="2"/>
        <v>273083000</v>
      </c>
      <c r="H22" s="101">
        <f t="shared" si="2"/>
        <v>0</v>
      </c>
      <c r="I22" s="101">
        <f t="shared" si="2"/>
        <v>-4659021.68</v>
      </c>
      <c r="J22" s="101">
        <f t="shared" si="2"/>
        <v>4659021.68</v>
      </c>
      <c r="K22" s="101">
        <f t="shared" si="2"/>
        <v>273083000</v>
      </c>
      <c r="L22" s="101">
        <f t="shared" si="2"/>
        <v>47500632.670000002</v>
      </c>
      <c r="M22" s="101">
        <f t="shared" si="2"/>
        <v>91364461.359999999</v>
      </c>
      <c r="N22" s="101">
        <f t="shared" si="2"/>
        <v>55168118.809999995</v>
      </c>
      <c r="O22" s="101">
        <f t="shared" si="2"/>
        <v>0</v>
      </c>
      <c r="P22" s="101">
        <f t="shared" si="2"/>
        <v>194033212.84</v>
      </c>
      <c r="Q22" s="101">
        <f t="shared" si="2"/>
        <v>43737129.729999989</v>
      </c>
      <c r="R22" s="101">
        <f t="shared" si="2"/>
        <v>61685354.809999987</v>
      </c>
      <c r="S22" s="101">
        <f t="shared" si="2"/>
        <v>60604929.220000006</v>
      </c>
      <c r="T22" s="101">
        <f t="shared" si="2"/>
        <v>0</v>
      </c>
      <c r="U22" s="101">
        <f t="shared" si="2"/>
        <v>166027413.75999996</v>
      </c>
      <c r="V22" s="101">
        <f t="shared" si="2"/>
        <v>5270000</v>
      </c>
      <c r="W22" s="101">
        <f t="shared" si="2"/>
        <v>79049787.159999996</v>
      </c>
      <c r="X22" s="101">
        <f t="shared" si="2"/>
        <v>623293.14999999991</v>
      </c>
      <c r="Y22" s="101">
        <f t="shared" si="2"/>
        <v>27382505.930000011</v>
      </c>
    </row>
    <row r="23" spans="1:25" s="98" customFormat="1" ht="39" customHeight="1" x14ac:dyDescent="0.25">
      <c r="A23" s="98" t="s">
        <v>168</v>
      </c>
      <c r="B23" s="104" t="s">
        <v>155</v>
      </c>
      <c r="C23" s="107">
        <v>100000100001000</v>
      </c>
      <c r="D23" s="101">
        <f t="shared" ref="D23:S24" si="3">D24</f>
        <v>269216000</v>
      </c>
      <c r="E23" s="101">
        <f t="shared" si="3"/>
        <v>0</v>
      </c>
      <c r="F23" s="101">
        <f t="shared" si="3"/>
        <v>269216000</v>
      </c>
      <c r="G23" s="101">
        <f t="shared" si="3"/>
        <v>269216000</v>
      </c>
      <c r="H23" s="101">
        <f t="shared" si="3"/>
        <v>0</v>
      </c>
      <c r="I23" s="101">
        <f t="shared" si="3"/>
        <v>-4580552</v>
      </c>
      <c r="J23" s="101">
        <f t="shared" si="3"/>
        <v>4580552</v>
      </c>
      <c r="K23" s="101">
        <f t="shared" si="3"/>
        <v>269216000</v>
      </c>
      <c r="L23" s="101">
        <f t="shared" si="3"/>
        <v>47171560.670000002</v>
      </c>
      <c r="M23" s="101">
        <f t="shared" si="3"/>
        <v>91045222.719999999</v>
      </c>
      <c r="N23" s="101">
        <f t="shared" si="3"/>
        <v>54810414.769999996</v>
      </c>
      <c r="O23" s="101">
        <f t="shared" si="3"/>
        <v>0</v>
      </c>
      <c r="P23" s="101">
        <f t="shared" si="3"/>
        <v>193027198.16</v>
      </c>
      <c r="Q23" s="101">
        <f t="shared" si="3"/>
        <v>43408057.729999989</v>
      </c>
      <c r="R23" s="101">
        <f t="shared" si="3"/>
        <v>61427753.809999987</v>
      </c>
      <c r="S23" s="101">
        <f t="shared" si="3"/>
        <v>60329243.900000006</v>
      </c>
      <c r="T23" s="101">
        <f t="shared" ref="E23:Y24" si="4">T24</f>
        <v>0</v>
      </c>
      <c r="U23" s="101">
        <f t="shared" si="4"/>
        <v>165165055.43999997</v>
      </c>
      <c r="V23" s="101">
        <f t="shared" si="4"/>
        <v>0</v>
      </c>
      <c r="W23" s="101">
        <f t="shared" si="4"/>
        <v>76188801.839999989</v>
      </c>
      <c r="X23" s="101">
        <f t="shared" si="4"/>
        <v>623293.14999999991</v>
      </c>
      <c r="Y23" s="101">
        <f t="shared" si="4"/>
        <v>27238849.570000011</v>
      </c>
    </row>
    <row r="24" spans="1:25" s="108" customFormat="1" ht="30" customHeight="1" x14ac:dyDescent="0.25">
      <c r="A24" s="108" t="s">
        <v>53</v>
      </c>
      <c r="B24" s="109" t="s">
        <v>169</v>
      </c>
      <c r="C24" s="110">
        <v>100000000000</v>
      </c>
      <c r="D24" s="111">
        <f t="shared" si="3"/>
        <v>269216000</v>
      </c>
      <c r="E24" s="111">
        <f t="shared" si="4"/>
        <v>0</v>
      </c>
      <c r="F24" s="111">
        <f t="shared" si="4"/>
        <v>269216000</v>
      </c>
      <c r="G24" s="111">
        <f t="shared" si="4"/>
        <v>269216000</v>
      </c>
      <c r="H24" s="111">
        <f t="shared" si="4"/>
        <v>0</v>
      </c>
      <c r="I24" s="111">
        <f t="shared" si="4"/>
        <v>-4580552</v>
      </c>
      <c r="J24" s="111">
        <f t="shared" si="4"/>
        <v>4580552</v>
      </c>
      <c r="K24" s="111">
        <f t="shared" si="4"/>
        <v>269216000</v>
      </c>
      <c r="L24" s="111">
        <f t="shared" si="4"/>
        <v>47171560.670000002</v>
      </c>
      <c r="M24" s="111">
        <f t="shared" si="4"/>
        <v>91045222.719999999</v>
      </c>
      <c r="N24" s="111">
        <f t="shared" si="4"/>
        <v>54810414.769999996</v>
      </c>
      <c r="O24" s="111">
        <f t="shared" si="4"/>
        <v>0</v>
      </c>
      <c r="P24" s="111">
        <f t="shared" si="4"/>
        <v>193027198.16</v>
      </c>
      <c r="Q24" s="111">
        <f t="shared" si="4"/>
        <v>43408057.729999989</v>
      </c>
      <c r="R24" s="111">
        <f t="shared" si="4"/>
        <v>61427753.809999987</v>
      </c>
      <c r="S24" s="111">
        <f t="shared" si="4"/>
        <v>60329243.900000006</v>
      </c>
      <c r="T24" s="111">
        <f t="shared" si="4"/>
        <v>0</v>
      </c>
      <c r="U24" s="111">
        <f t="shared" si="4"/>
        <v>165165055.43999997</v>
      </c>
      <c r="V24" s="111">
        <f t="shared" si="4"/>
        <v>0</v>
      </c>
      <c r="W24" s="111">
        <f t="shared" si="4"/>
        <v>76188801.839999989</v>
      </c>
      <c r="X24" s="111">
        <f t="shared" si="4"/>
        <v>623293.14999999991</v>
      </c>
      <c r="Y24" s="111">
        <f t="shared" si="4"/>
        <v>27238849.570000011</v>
      </c>
    </row>
    <row r="25" spans="1:25" s="108" customFormat="1" ht="30" customHeight="1" x14ac:dyDescent="0.25">
      <c r="A25" s="108" t="s">
        <v>54</v>
      </c>
      <c r="B25" s="114" t="s">
        <v>55</v>
      </c>
      <c r="C25" s="110">
        <v>100030000000</v>
      </c>
      <c r="D25" s="111">
        <f>(D26+D30+D34+D39+D43+D47+D51+D55+D59+D63+D67+D71+D75+D79+D83+D87)</f>
        <v>269216000</v>
      </c>
      <c r="E25" s="111">
        <f t="shared" ref="E25:Y25" si="5">(E26+E30+E34+E39+E43+E47+E51+E55+E59+E63+E67+E71+E75+E79+E83+E87)</f>
        <v>0</v>
      </c>
      <c r="F25" s="111">
        <f t="shared" si="5"/>
        <v>269216000</v>
      </c>
      <c r="G25" s="111">
        <f t="shared" si="5"/>
        <v>269216000</v>
      </c>
      <c r="H25" s="111">
        <f t="shared" si="5"/>
        <v>0</v>
      </c>
      <c r="I25" s="111">
        <f t="shared" si="5"/>
        <v>-4580552</v>
      </c>
      <c r="J25" s="111">
        <f t="shared" si="5"/>
        <v>4580552</v>
      </c>
      <c r="K25" s="111">
        <f t="shared" si="5"/>
        <v>269216000</v>
      </c>
      <c r="L25" s="111">
        <f t="shared" si="5"/>
        <v>47171560.670000002</v>
      </c>
      <c r="M25" s="111">
        <f t="shared" si="5"/>
        <v>91045222.719999999</v>
      </c>
      <c r="N25" s="111">
        <f t="shared" si="5"/>
        <v>54810414.769999996</v>
      </c>
      <c r="O25" s="111">
        <f t="shared" si="5"/>
        <v>0</v>
      </c>
      <c r="P25" s="111">
        <f>(P26+P30+P34+P39+P43+P47+P51+P55+P59+P63+P67+P71+P75+P79+P83+P87)</f>
        <v>193027198.16</v>
      </c>
      <c r="Q25" s="111">
        <f t="shared" si="5"/>
        <v>43408057.729999989</v>
      </c>
      <c r="R25" s="111">
        <f t="shared" si="5"/>
        <v>61427753.809999987</v>
      </c>
      <c r="S25" s="111">
        <f t="shared" si="5"/>
        <v>60329243.900000006</v>
      </c>
      <c r="T25" s="111">
        <f t="shared" si="5"/>
        <v>0</v>
      </c>
      <c r="U25" s="111">
        <f t="shared" si="5"/>
        <v>165165055.43999997</v>
      </c>
      <c r="V25" s="111">
        <f t="shared" si="5"/>
        <v>0</v>
      </c>
      <c r="W25" s="111">
        <f t="shared" si="5"/>
        <v>76188801.839999989</v>
      </c>
      <c r="X25" s="111">
        <f t="shared" si="5"/>
        <v>623293.14999999991</v>
      </c>
      <c r="Y25" s="111">
        <f t="shared" si="5"/>
        <v>27238849.570000011</v>
      </c>
    </row>
    <row r="26" spans="1:25" s="108" customFormat="1" ht="30" customHeight="1" x14ac:dyDescent="0.25">
      <c r="A26" s="115" t="s">
        <v>56</v>
      </c>
      <c r="B26" s="114" t="s">
        <v>57</v>
      </c>
      <c r="C26" s="110">
        <v>100030000000</v>
      </c>
      <c r="D26" s="111">
        <f t="shared" ref="D26:O26" si="6">D27</f>
        <v>12167000</v>
      </c>
      <c r="E26" s="111">
        <f t="shared" ref="E26:E27" si="7">H26+I26+J26</f>
        <v>87300</v>
      </c>
      <c r="F26" s="111">
        <f t="shared" ref="F26:F83" si="8">D26+E26</f>
        <v>12254300</v>
      </c>
      <c r="G26" s="111">
        <f t="shared" ref="G26:G84" si="9">D26</f>
        <v>12167000</v>
      </c>
      <c r="H26" s="111">
        <f t="shared" si="6"/>
        <v>0</v>
      </c>
      <c r="I26" s="111">
        <f t="shared" si="6"/>
        <v>0</v>
      </c>
      <c r="J26" s="111">
        <f t="shared" si="6"/>
        <v>87300</v>
      </c>
      <c r="K26" s="111">
        <f t="shared" ref="K26:K84" si="10">SUM(G26:J26)</f>
        <v>12254300</v>
      </c>
      <c r="L26" s="112">
        <f t="shared" si="6"/>
        <v>2614020.29</v>
      </c>
      <c r="M26" s="112">
        <f t="shared" si="6"/>
        <v>2733993.35</v>
      </c>
      <c r="N26" s="113">
        <f t="shared" si="6"/>
        <v>2250385.81</v>
      </c>
      <c r="O26" s="111">
        <f t="shared" si="6"/>
        <v>0</v>
      </c>
      <c r="P26" s="111">
        <f t="shared" ref="P26:P84" si="11">SUM(L26:O26)</f>
        <v>7598399.4500000011</v>
      </c>
      <c r="Q26" s="111">
        <f t="shared" ref="Q26:T26" si="12">Q27</f>
        <v>2514432.54</v>
      </c>
      <c r="R26" s="111">
        <f t="shared" si="12"/>
        <v>2757915.25</v>
      </c>
      <c r="S26" s="112">
        <f t="shared" si="12"/>
        <v>2218569.15</v>
      </c>
      <c r="T26" s="111">
        <f t="shared" si="12"/>
        <v>0</v>
      </c>
      <c r="U26" s="112">
        <f t="shared" ref="U26:U84" si="13">SUM(Q26:T26)</f>
        <v>7490916.9399999995</v>
      </c>
      <c r="V26" s="111">
        <f t="shared" ref="V26:V84" si="14">F26-K26</f>
        <v>0</v>
      </c>
      <c r="W26" s="111">
        <f t="shared" ref="W26:W84" si="15">K26-P26</f>
        <v>4655900.5499999989</v>
      </c>
      <c r="X26" s="111"/>
      <c r="Y26" s="112">
        <f t="shared" ref="Y26:Y84" si="16">P26-U26-X26</f>
        <v>107482.51000000164</v>
      </c>
    </row>
    <row r="27" spans="1:25" s="108" customFormat="1" ht="30" customHeight="1" x14ac:dyDescent="0.25">
      <c r="A27" s="115" t="s">
        <v>58</v>
      </c>
      <c r="B27" s="114" t="s">
        <v>59</v>
      </c>
      <c r="C27" s="110">
        <v>100030300001</v>
      </c>
      <c r="D27" s="111">
        <f>D28+D29</f>
        <v>12167000</v>
      </c>
      <c r="E27" s="111">
        <f t="shared" si="7"/>
        <v>87300</v>
      </c>
      <c r="F27" s="111">
        <f t="shared" si="8"/>
        <v>12254300</v>
      </c>
      <c r="G27" s="111">
        <f t="shared" si="9"/>
        <v>12167000</v>
      </c>
      <c r="H27" s="111">
        <f t="shared" ref="H27:O27" si="17">SUM(H28,H29)</f>
        <v>0</v>
      </c>
      <c r="I27" s="111">
        <f t="shared" si="17"/>
        <v>0</v>
      </c>
      <c r="J27" s="111">
        <f t="shared" si="17"/>
        <v>87300</v>
      </c>
      <c r="K27" s="111">
        <f t="shared" si="10"/>
        <v>12254300</v>
      </c>
      <c r="L27" s="112">
        <f t="shared" si="17"/>
        <v>2614020.29</v>
      </c>
      <c r="M27" s="112">
        <f t="shared" si="17"/>
        <v>2733993.35</v>
      </c>
      <c r="N27" s="113">
        <f t="shared" si="17"/>
        <v>2250385.81</v>
      </c>
      <c r="O27" s="111">
        <f t="shared" si="17"/>
        <v>0</v>
      </c>
      <c r="P27" s="111">
        <f t="shared" si="11"/>
        <v>7598399.4500000011</v>
      </c>
      <c r="Q27" s="111">
        <f t="shared" ref="Q27:T27" si="18">SUM(Q28,Q29)</f>
        <v>2514432.54</v>
      </c>
      <c r="R27" s="111">
        <f t="shared" si="18"/>
        <v>2757915.25</v>
      </c>
      <c r="S27" s="112">
        <f t="shared" si="18"/>
        <v>2218569.15</v>
      </c>
      <c r="T27" s="111">
        <f t="shared" si="18"/>
        <v>0</v>
      </c>
      <c r="U27" s="112">
        <f t="shared" si="13"/>
        <v>7490916.9399999995</v>
      </c>
      <c r="V27" s="111">
        <f t="shared" si="14"/>
        <v>0</v>
      </c>
      <c r="W27" s="111">
        <f t="shared" si="15"/>
        <v>4655900.5499999989</v>
      </c>
      <c r="X27" s="111"/>
      <c r="Y27" s="112">
        <f>P27-U27-X27</f>
        <v>107482.51000000164</v>
      </c>
    </row>
    <row r="28" spans="1:25" s="108" customFormat="1" ht="30" customHeight="1" x14ac:dyDescent="0.25">
      <c r="A28" s="115" t="s">
        <v>60</v>
      </c>
      <c r="B28" s="114" t="s">
        <v>39</v>
      </c>
      <c r="C28" s="116"/>
      <c r="D28" s="111">
        <v>9748000</v>
      </c>
      <c r="E28" s="111">
        <f>H28+I28+J28</f>
        <v>87300</v>
      </c>
      <c r="F28" s="111">
        <f t="shared" ref="F28" si="19">D28+E28</f>
        <v>9835300</v>
      </c>
      <c r="G28" s="111">
        <f t="shared" si="9"/>
        <v>9748000</v>
      </c>
      <c r="H28" s="111"/>
      <c r="I28" s="111"/>
      <c r="J28" s="111">
        <v>87300</v>
      </c>
      <c r="K28" s="111">
        <f t="shared" si="10"/>
        <v>9835300</v>
      </c>
      <c r="L28" s="112">
        <v>1699023.04</v>
      </c>
      <c r="M28" s="112">
        <v>2216170.42</v>
      </c>
      <c r="N28" s="113">
        <v>1837562.49</v>
      </c>
      <c r="O28" s="111"/>
      <c r="P28" s="111">
        <f t="shared" si="11"/>
        <v>5752755.9500000002</v>
      </c>
      <c r="Q28" s="111">
        <f>1699023.04</f>
        <v>1699023.04</v>
      </c>
      <c r="R28" s="111">
        <v>2216170.42</v>
      </c>
      <c r="S28" s="112">
        <v>1837562.49</v>
      </c>
      <c r="T28" s="111"/>
      <c r="U28" s="112">
        <f t="shared" si="13"/>
        <v>5752755.9500000002</v>
      </c>
      <c r="V28" s="111">
        <f t="shared" si="14"/>
        <v>0</v>
      </c>
      <c r="W28" s="111">
        <f t="shared" si="15"/>
        <v>4082544.05</v>
      </c>
      <c r="X28" s="111"/>
      <c r="Y28" s="112">
        <f t="shared" si="16"/>
        <v>0</v>
      </c>
    </row>
    <row r="29" spans="1:25" s="108" customFormat="1" ht="30" customHeight="1" x14ac:dyDescent="0.25">
      <c r="A29" s="115" t="s">
        <v>61</v>
      </c>
      <c r="B29" s="114" t="s">
        <v>40</v>
      </c>
      <c r="C29" s="116"/>
      <c r="D29" s="111">
        <v>2419000</v>
      </c>
      <c r="E29" s="111">
        <f t="shared" ref="E29:E92" si="20">H29+I29+J29</f>
        <v>0</v>
      </c>
      <c r="F29" s="111">
        <f t="shared" si="8"/>
        <v>2419000</v>
      </c>
      <c r="G29" s="111">
        <f t="shared" si="9"/>
        <v>2419000</v>
      </c>
      <c r="H29" s="111"/>
      <c r="I29" s="111"/>
      <c r="J29" s="111">
        <v>0</v>
      </c>
      <c r="K29" s="111">
        <f t="shared" si="10"/>
        <v>2419000</v>
      </c>
      <c r="L29" s="112">
        <v>914997.25</v>
      </c>
      <c r="M29" s="112">
        <v>517822.93000000005</v>
      </c>
      <c r="N29" s="113">
        <v>412823.32</v>
      </c>
      <c r="O29" s="111"/>
      <c r="P29" s="111">
        <f t="shared" si="11"/>
        <v>1845643.5000000002</v>
      </c>
      <c r="Q29" s="111">
        <v>815409.5</v>
      </c>
      <c r="R29" s="111">
        <v>541744.82999999996</v>
      </c>
      <c r="S29" s="112">
        <v>381006.66</v>
      </c>
      <c r="T29" s="111"/>
      <c r="U29" s="112">
        <f t="shared" si="13"/>
        <v>1738160.99</v>
      </c>
      <c r="V29" s="111">
        <f t="shared" si="14"/>
        <v>0</v>
      </c>
      <c r="W29" s="111">
        <f t="shared" si="15"/>
        <v>573356.49999999977</v>
      </c>
      <c r="X29" s="111"/>
      <c r="Y29" s="112">
        <f t="shared" si="16"/>
        <v>107482.51000000024</v>
      </c>
    </row>
    <row r="30" spans="1:25" s="108" customFormat="1" ht="30" customHeight="1" x14ac:dyDescent="0.25">
      <c r="A30" s="115" t="s">
        <v>62</v>
      </c>
      <c r="B30" s="114" t="s">
        <v>63</v>
      </c>
      <c r="C30" s="110">
        <v>100030000000</v>
      </c>
      <c r="D30" s="111">
        <f t="shared" ref="D30:O30" si="21">D31</f>
        <v>14658000</v>
      </c>
      <c r="E30" s="111">
        <f t="shared" si="20"/>
        <v>259550</v>
      </c>
      <c r="F30" s="111">
        <f t="shared" si="8"/>
        <v>14917550</v>
      </c>
      <c r="G30" s="111">
        <f t="shared" si="9"/>
        <v>14658000</v>
      </c>
      <c r="H30" s="111">
        <f t="shared" si="21"/>
        <v>0</v>
      </c>
      <c r="I30" s="111">
        <f t="shared" si="21"/>
        <v>0</v>
      </c>
      <c r="J30" s="111">
        <f t="shared" si="21"/>
        <v>259550</v>
      </c>
      <c r="K30" s="111">
        <f t="shared" si="10"/>
        <v>14917550</v>
      </c>
      <c r="L30" s="112">
        <f t="shared" si="21"/>
        <v>3293652.6500000004</v>
      </c>
      <c r="M30" s="112">
        <f t="shared" si="21"/>
        <v>3188545.4499999997</v>
      </c>
      <c r="N30" s="113">
        <f t="shared" si="21"/>
        <v>2926388.38</v>
      </c>
      <c r="O30" s="111">
        <f t="shared" si="21"/>
        <v>0</v>
      </c>
      <c r="P30" s="111">
        <f t="shared" si="11"/>
        <v>9408586.4800000004</v>
      </c>
      <c r="Q30" s="111">
        <f t="shared" ref="Q30:T30" si="22">Q31</f>
        <v>3242997.7</v>
      </c>
      <c r="R30" s="111">
        <f t="shared" si="22"/>
        <v>3237750.4</v>
      </c>
      <c r="S30" s="112">
        <f t="shared" si="22"/>
        <v>2924719.5300000003</v>
      </c>
      <c r="T30" s="111">
        <f t="shared" si="22"/>
        <v>0</v>
      </c>
      <c r="U30" s="112">
        <f t="shared" si="13"/>
        <v>9405467.629999999</v>
      </c>
      <c r="V30" s="111">
        <f t="shared" si="14"/>
        <v>0</v>
      </c>
      <c r="W30" s="111">
        <f t="shared" si="15"/>
        <v>5508963.5199999996</v>
      </c>
      <c r="X30" s="111"/>
      <c r="Y30" s="112">
        <f t="shared" si="16"/>
        <v>3118.8500000014901</v>
      </c>
    </row>
    <row r="31" spans="1:25" s="108" customFormat="1" ht="30" customHeight="1" x14ac:dyDescent="0.25">
      <c r="A31" s="115" t="s">
        <v>64</v>
      </c>
      <c r="B31" s="114" t="s">
        <v>65</v>
      </c>
      <c r="C31" s="110">
        <v>100030300002</v>
      </c>
      <c r="D31" s="111">
        <f>D32+D33</f>
        <v>14658000</v>
      </c>
      <c r="E31" s="111">
        <f t="shared" si="20"/>
        <v>259550</v>
      </c>
      <c r="F31" s="111">
        <f t="shared" si="8"/>
        <v>14917550</v>
      </c>
      <c r="G31" s="111">
        <f t="shared" si="9"/>
        <v>14658000</v>
      </c>
      <c r="H31" s="111">
        <f t="shared" ref="H31:O31" si="23">SUM(H32,H33)</f>
        <v>0</v>
      </c>
      <c r="I31" s="111">
        <f t="shared" si="23"/>
        <v>0</v>
      </c>
      <c r="J31" s="111">
        <f t="shared" si="23"/>
        <v>259550</v>
      </c>
      <c r="K31" s="111">
        <f t="shared" si="10"/>
        <v>14917550</v>
      </c>
      <c r="L31" s="112">
        <f t="shared" si="23"/>
        <v>3293652.6500000004</v>
      </c>
      <c r="M31" s="112">
        <f t="shared" si="23"/>
        <v>3188545.4499999997</v>
      </c>
      <c r="N31" s="113">
        <f t="shared" si="23"/>
        <v>2926388.38</v>
      </c>
      <c r="O31" s="111">
        <f t="shared" si="23"/>
        <v>0</v>
      </c>
      <c r="P31" s="111">
        <f t="shared" si="11"/>
        <v>9408586.4800000004</v>
      </c>
      <c r="Q31" s="111">
        <f t="shared" ref="Q31:T31" si="24">SUM(Q32,Q33)</f>
        <v>3242997.7</v>
      </c>
      <c r="R31" s="111">
        <f t="shared" si="24"/>
        <v>3237750.4</v>
      </c>
      <c r="S31" s="112">
        <f t="shared" si="24"/>
        <v>2924719.5300000003</v>
      </c>
      <c r="T31" s="111">
        <f t="shared" si="24"/>
        <v>0</v>
      </c>
      <c r="U31" s="112">
        <f t="shared" si="13"/>
        <v>9405467.629999999</v>
      </c>
      <c r="V31" s="111">
        <f t="shared" si="14"/>
        <v>0</v>
      </c>
      <c r="W31" s="111">
        <f t="shared" si="15"/>
        <v>5508963.5199999996</v>
      </c>
      <c r="X31" s="111"/>
      <c r="Y31" s="112">
        <f t="shared" si="16"/>
        <v>3118.8500000014901</v>
      </c>
    </row>
    <row r="32" spans="1:25" s="108" customFormat="1" ht="30" customHeight="1" x14ac:dyDescent="0.25">
      <c r="A32" s="115" t="s">
        <v>66</v>
      </c>
      <c r="B32" s="114" t="s">
        <v>39</v>
      </c>
      <c r="C32" s="116"/>
      <c r="D32" s="111">
        <v>11720000</v>
      </c>
      <c r="E32" s="111">
        <f t="shared" si="20"/>
        <v>259550</v>
      </c>
      <c r="F32" s="111">
        <f t="shared" si="8"/>
        <v>11979550</v>
      </c>
      <c r="G32" s="111">
        <f t="shared" si="9"/>
        <v>11720000</v>
      </c>
      <c r="H32" s="111"/>
      <c r="I32" s="111"/>
      <c r="J32" s="111">
        <v>259550</v>
      </c>
      <c r="K32" s="111">
        <f t="shared" si="10"/>
        <v>11979550</v>
      </c>
      <c r="L32" s="112">
        <v>2270014.4300000002</v>
      </c>
      <c r="M32" s="112">
        <v>2465630.0299999998</v>
      </c>
      <c r="N32" s="113">
        <v>2356522.64</v>
      </c>
      <c r="O32" s="111"/>
      <c r="P32" s="111">
        <f t="shared" si="11"/>
        <v>7092167.0999999996</v>
      </c>
      <c r="Q32" s="111">
        <v>2219359.48</v>
      </c>
      <c r="R32" s="111">
        <v>2514834.98</v>
      </c>
      <c r="S32" s="112">
        <v>2354853.79</v>
      </c>
      <c r="T32" s="111"/>
      <c r="U32" s="112">
        <f t="shared" si="13"/>
        <v>7089048.25</v>
      </c>
      <c r="V32" s="111">
        <f t="shared" si="14"/>
        <v>0</v>
      </c>
      <c r="W32" s="111">
        <f t="shared" si="15"/>
        <v>4887382.9000000004</v>
      </c>
      <c r="X32" s="111"/>
      <c r="Y32" s="112">
        <f t="shared" si="16"/>
        <v>3118.8499999996275</v>
      </c>
    </row>
    <row r="33" spans="1:25" s="108" customFormat="1" ht="30" customHeight="1" x14ac:dyDescent="0.25">
      <c r="A33" s="115" t="s">
        <v>67</v>
      </c>
      <c r="B33" s="114" t="s">
        <v>40</v>
      </c>
      <c r="C33" s="116"/>
      <c r="D33" s="111">
        <v>2938000</v>
      </c>
      <c r="E33" s="111">
        <f t="shared" si="20"/>
        <v>0</v>
      </c>
      <c r="F33" s="111">
        <f t="shared" si="8"/>
        <v>2938000</v>
      </c>
      <c r="G33" s="111">
        <f t="shared" si="9"/>
        <v>2938000</v>
      </c>
      <c r="H33" s="111"/>
      <c r="I33" s="111"/>
      <c r="J33" s="111">
        <v>0</v>
      </c>
      <c r="K33" s="111">
        <f t="shared" si="10"/>
        <v>2938000</v>
      </c>
      <c r="L33" s="112">
        <v>1023638.22</v>
      </c>
      <c r="M33" s="112">
        <v>722915.42</v>
      </c>
      <c r="N33" s="113">
        <v>569865.74</v>
      </c>
      <c r="O33" s="111"/>
      <c r="P33" s="111">
        <f t="shared" si="11"/>
        <v>2316419.38</v>
      </c>
      <c r="Q33" s="111">
        <v>1023638.22</v>
      </c>
      <c r="R33" s="111">
        <v>722915.41999999993</v>
      </c>
      <c r="S33" s="112">
        <v>569865.74</v>
      </c>
      <c r="T33" s="111"/>
      <c r="U33" s="112">
        <f t="shared" si="13"/>
        <v>2316419.38</v>
      </c>
      <c r="V33" s="111">
        <f t="shared" si="14"/>
        <v>0</v>
      </c>
      <c r="W33" s="111">
        <f t="shared" si="15"/>
        <v>621580.62000000011</v>
      </c>
      <c r="X33" s="111"/>
      <c r="Y33" s="112">
        <f t="shared" si="16"/>
        <v>0</v>
      </c>
    </row>
    <row r="34" spans="1:25" s="108" customFormat="1" ht="30" customHeight="1" x14ac:dyDescent="0.25">
      <c r="A34" s="115" t="s">
        <v>68</v>
      </c>
      <c r="B34" s="114" t="s">
        <v>69</v>
      </c>
      <c r="C34" s="110">
        <v>100030000000</v>
      </c>
      <c r="D34" s="111">
        <f>D35</f>
        <v>35349000</v>
      </c>
      <c r="E34" s="111">
        <f t="shared" si="20"/>
        <v>105331.75</v>
      </c>
      <c r="F34" s="111">
        <f t="shared" si="8"/>
        <v>35454331.75</v>
      </c>
      <c r="G34" s="111">
        <f t="shared" si="9"/>
        <v>35349000</v>
      </c>
      <c r="H34" s="111">
        <f t="shared" ref="H34:O34" si="25">H35</f>
        <v>0</v>
      </c>
      <c r="I34" s="111">
        <f t="shared" si="25"/>
        <v>0</v>
      </c>
      <c r="J34" s="111">
        <f t="shared" si="25"/>
        <v>105331.75</v>
      </c>
      <c r="K34" s="111">
        <f t="shared" si="10"/>
        <v>35454331.75</v>
      </c>
      <c r="L34" s="112">
        <f t="shared" si="25"/>
        <v>2420855.5</v>
      </c>
      <c r="M34" s="112">
        <f t="shared" si="25"/>
        <v>25713277.82</v>
      </c>
      <c r="N34" s="113">
        <f t="shared" si="25"/>
        <v>3153291.8699999992</v>
      </c>
      <c r="O34" s="111">
        <f t="shared" si="25"/>
        <v>0</v>
      </c>
      <c r="P34" s="111">
        <f t="shared" si="11"/>
        <v>31287425.189999998</v>
      </c>
      <c r="Q34" s="111">
        <f t="shared" ref="Q34:T34" si="26">Q35</f>
        <v>2414320.14</v>
      </c>
      <c r="R34" s="111">
        <f t="shared" si="26"/>
        <v>4563778.9500000011</v>
      </c>
      <c r="S34" s="112">
        <f t="shared" si="26"/>
        <v>12883984.169999998</v>
      </c>
      <c r="T34" s="111">
        <f t="shared" si="26"/>
        <v>0</v>
      </c>
      <c r="U34" s="112">
        <f t="shared" si="13"/>
        <v>19862083.259999998</v>
      </c>
      <c r="V34" s="111">
        <f t="shared" si="14"/>
        <v>0</v>
      </c>
      <c r="W34" s="111">
        <f t="shared" si="15"/>
        <v>4166906.5600000024</v>
      </c>
      <c r="X34" s="111">
        <f>X35</f>
        <v>613212.55999999994</v>
      </c>
      <c r="Y34" s="112">
        <f t="shared" si="16"/>
        <v>10812129.369999999</v>
      </c>
    </row>
    <row r="35" spans="1:25" s="108" customFormat="1" ht="30" customHeight="1" x14ac:dyDescent="0.25">
      <c r="A35" s="115" t="s">
        <v>70</v>
      </c>
      <c r="B35" s="114" t="s">
        <v>71</v>
      </c>
      <c r="C35" s="110">
        <v>100030300003</v>
      </c>
      <c r="D35" s="111">
        <f>D36+D37+D38</f>
        <v>35349000</v>
      </c>
      <c r="E35" s="111">
        <f t="shared" si="20"/>
        <v>105331.75</v>
      </c>
      <c r="F35" s="111">
        <f t="shared" si="8"/>
        <v>35454331.75</v>
      </c>
      <c r="G35" s="111">
        <f t="shared" si="9"/>
        <v>35349000</v>
      </c>
      <c r="H35" s="111">
        <f t="shared" ref="H35:T35" si="27">H36+H37+H38</f>
        <v>0</v>
      </c>
      <c r="I35" s="111">
        <f t="shared" si="27"/>
        <v>0</v>
      </c>
      <c r="J35" s="111">
        <f t="shared" si="27"/>
        <v>105331.75</v>
      </c>
      <c r="K35" s="111">
        <f t="shared" si="10"/>
        <v>35454331.75</v>
      </c>
      <c r="L35" s="112">
        <f t="shared" si="27"/>
        <v>2420855.5</v>
      </c>
      <c r="M35" s="112">
        <f t="shared" si="27"/>
        <v>25713277.82</v>
      </c>
      <c r="N35" s="113">
        <f t="shared" si="27"/>
        <v>3153291.8699999992</v>
      </c>
      <c r="O35" s="111">
        <f t="shared" si="27"/>
        <v>0</v>
      </c>
      <c r="P35" s="111">
        <f t="shared" si="11"/>
        <v>31287425.189999998</v>
      </c>
      <c r="Q35" s="111">
        <f t="shared" si="27"/>
        <v>2414320.14</v>
      </c>
      <c r="R35" s="111">
        <f t="shared" si="27"/>
        <v>4563778.9500000011</v>
      </c>
      <c r="S35" s="112">
        <f t="shared" si="27"/>
        <v>12883984.169999998</v>
      </c>
      <c r="T35" s="111">
        <f t="shared" si="27"/>
        <v>0</v>
      </c>
      <c r="U35" s="112">
        <f t="shared" si="13"/>
        <v>19862083.259999998</v>
      </c>
      <c r="V35" s="111">
        <f t="shared" si="14"/>
        <v>0</v>
      </c>
      <c r="W35" s="111">
        <f t="shared" si="15"/>
        <v>4166906.5600000024</v>
      </c>
      <c r="X35" s="111">
        <f>X36+X37+X38</f>
        <v>613212.55999999994</v>
      </c>
      <c r="Y35" s="112">
        <f t="shared" si="16"/>
        <v>10812129.369999999</v>
      </c>
    </row>
    <row r="36" spans="1:25" s="108" customFormat="1" ht="30" customHeight="1" x14ac:dyDescent="0.25">
      <c r="A36" s="115" t="s">
        <v>72</v>
      </c>
      <c r="B36" s="114" t="s">
        <v>39</v>
      </c>
      <c r="C36" s="116"/>
      <c r="D36" s="111">
        <v>9317000</v>
      </c>
      <c r="E36" s="111">
        <f t="shared" si="20"/>
        <v>105331.75</v>
      </c>
      <c r="F36" s="111">
        <f t="shared" si="8"/>
        <v>9422331.75</v>
      </c>
      <c r="G36" s="111">
        <f t="shared" si="9"/>
        <v>9317000</v>
      </c>
      <c r="H36" s="111"/>
      <c r="I36" s="111"/>
      <c r="J36" s="111">
        <v>105331.75</v>
      </c>
      <c r="K36" s="111">
        <f t="shared" si="10"/>
        <v>9422331.75</v>
      </c>
      <c r="L36" s="112">
        <v>1954051.85</v>
      </c>
      <c r="M36" s="112">
        <v>2866805.8400000003</v>
      </c>
      <c r="N36" s="113">
        <v>2559237.8599999989</v>
      </c>
      <c r="O36" s="111"/>
      <c r="P36" s="111">
        <f t="shared" si="11"/>
        <v>7380095.5499999989</v>
      </c>
      <c r="Q36" s="111">
        <v>1947916.49</v>
      </c>
      <c r="R36" s="111">
        <v>2639267.2300000004</v>
      </c>
      <c r="S36" s="112">
        <v>2205005.8599999989</v>
      </c>
      <c r="T36" s="111"/>
      <c r="U36" s="112">
        <f t="shared" si="13"/>
        <v>6792189.5800000001</v>
      </c>
      <c r="V36" s="111">
        <f t="shared" si="14"/>
        <v>0</v>
      </c>
      <c r="W36" s="111">
        <f t="shared" si="15"/>
        <v>2042236.2000000011</v>
      </c>
      <c r="X36" s="111">
        <v>545830.97</v>
      </c>
      <c r="Y36" s="112">
        <f t="shared" si="16"/>
        <v>42074.999999998836</v>
      </c>
    </row>
    <row r="37" spans="1:25" s="108" customFormat="1" ht="30" customHeight="1" x14ac:dyDescent="0.25">
      <c r="A37" s="115" t="s">
        <v>73</v>
      </c>
      <c r="B37" s="114" t="s">
        <v>40</v>
      </c>
      <c r="C37" s="116"/>
      <c r="D37" s="111">
        <v>2428000</v>
      </c>
      <c r="E37" s="111">
        <f t="shared" si="20"/>
        <v>0</v>
      </c>
      <c r="F37" s="111">
        <f t="shared" si="8"/>
        <v>2428000</v>
      </c>
      <c r="G37" s="111">
        <f t="shared" si="9"/>
        <v>2428000</v>
      </c>
      <c r="H37" s="111"/>
      <c r="I37" s="111"/>
      <c r="J37" s="111"/>
      <c r="K37" s="111">
        <f t="shared" si="10"/>
        <v>2428000</v>
      </c>
      <c r="L37" s="112">
        <v>466803.65</v>
      </c>
      <c r="M37" s="112">
        <v>533546.46000000008</v>
      </c>
      <c r="N37" s="113">
        <v>594054.01</v>
      </c>
      <c r="O37" s="111"/>
      <c r="P37" s="111">
        <f t="shared" si="11"/>
        <v>1594404.12</v>
      </c>
      <c r="Q37" s="111">
        <v>466403.65</v>
      </c>
      <c r="R37" s="111">
        <v>512257.37000000005</v>
      </c>
      <c r="S37" s="112">
        <v>548361.51</v>
      </c>
      <c r="T37" s="111"/>
      <c r="U37" s="112">
        <f t="shared" si="13"/>
        <v>1527022.53</v>
      </c>
      <c r="V37" s="111">
        <f t="shared" si="14"/>
        <v>0</v>
      </c>
      <c r="W37" s="111">
        <f t="shared" si="15"/>
        <v>833595.87999999989</v>
      </c>
      <c r="X37" s="111">
        <v>67381.59</v>
      </c>
      <c r="Y37" s="112">
        <f t="shared" si="16"/>
        <v>0</v>
      </c>
    </row>
    <row r="38" spans="1:25" s="108" customFormat="1" ht="30" customHeight="1" x14ac:dyDescent="0.25">
      <c r="A38" s="115" t="s">
        <v>74</v>
      </c>
      <c r="B38" s="114" t="s">
        <v>42</v>
      </c>
      <c r="C38" s="116"/>
      <c r="D38" s="111">
        <v>23604000</v>
      </c>
      <c r="E38" s="111">
        <f t="shared" si="20"/>
        <v>0</v>
      </c>
      <c r="F38" s="111">
        <f t="shared" si="8"/>
        <v>23604000</v>
      </c>
      <c r="G38" s="111">
        <f t="shared" si="9"/>
        <v>23604000</v>
      </c>
      <c r="H38" s="111"/>
      <c r="I38" s="111"/>
      <c r="J38" s="111"/>
      <c r="K38" s="111">
        <f t="shared" si="10"/>
        <v>23604000</v>
      </c>
      <c r="L38" s="112">
        <v>0</v>
      </c>
      <c r="M38" s="112">
        <v>22312925.52</v>
      </c>
      <c r="N38" s="113"/>
      <c r="O38" s="111"/>
      <c r="P38" s="111">
        <f t="shared" si="11"/>
        <v>22312925.52</v>
      </c>
      <c r="Q38" s="111">
        <v>0</v>
      </c>
      <c r="R38" s="111">
        <v>1412254.35</v>
      </c>
      <c r="S38" s="112">
        <v>10130616.799999999</v>
      </c>
      <c r="T38" s="111"/>
      <c r="U38" s="112">
        <f t="shared" si="13"/>
        <v>11542871.149999999</v>
      </c>
      <c r="V38" s="111">
        <f t="shared" si="14"/>
        <v>0</v>
      </c>
      <c r="W38" s="111">
        <f t="shared" si="15"/>
        <v>1291074.4800000004</v>
      </c>
      <c r="X38" s="111"/>
      <c r="Y38" s="112">
        <f t="shared" si="16"/>
        <v>10770054.370000001</v>
      </c>
    </row>
    <row r="39" spans="1:25" s="108" customFormat="1" ht="30" customHeight="1" x14ac:dyDescent="0.25">
      <c r="A39" s="115" t="s">
        <v>75</v>
      </c>
      <c r="B39" s="114" t="s">
        <v>76</v>
      </c>
      <c r="C39" s="110">
        <v>100030000000</v>
      </c>
      <c r="D39" s="111">
        <f t="shared" ref="D39:O39" si="28">D40</f>
        <v>10625000</v>
      </c>
      <c r="E39" s="111">
        <f t="shared" si="20"/>
        <v>-1200976</v>
      </c>
      <c r="F39" s="111">
        <f t="shared" si="8"/>
        <v>9424024</v>
      </c>
      <c r="G39" s="111">
        <f t="shared" si="9"/>
        <v>10625000</v>
      </c>
      <c r="H39" s="111">
        <f t="shared" si="28"/>
        <v>0</v>
      </c>
      <c r="I39" s="111">
        <f t="shared" si="28"/>
        <v>-1770976</v>
      </c>
      <c r="J39" s="111">
        <f t="shared" si="28"/>
        <v>570000</v>
      </c>
      <c r="K39" s="111">
        <f t="shared" si="10"/>
        <v>9424024</v>
      </c>
      <c r="L39" s="112">
        <f t="shared" si="28"/>
        <v>1272758.2300000002</v>
      </c>
      <c r="M39" s="112">
        <f t="shared" si="28"/>
        <v>2904530.03</v>
      </c>
      <c r="N39" s="113">
        <f t="shared" si="28"/>
        <v>2312417.5</v>
      </c>
      <c r="O39" s="111">
        <f t="shared" si="28"/>
        <v>0</v>
      </c>
      <c r="P39" s="111">
        <f t="shared" si="11"/>
        <v>6489705.7599999998</v>
      </c>
      <c r="Q39" s="111">
        <f t="shared" ref="Q39:T39" si="29">Q40</f>
        <v>1229293.9000000001</v>
      </c>
      <c r="R39" s="111">
        <f t="shared" si="29"/>
        <v>2794221.1799999997</v>
      </c>
      <c r="S39" s="112">
        <f t="shared" si="29"/>
        <v>2216857.06</v>
      </c>
      <c r="T39" s="111">
        <f t="shared" si="29"/>
        <v>0</v>
      </c>
      <c r="U39" s="112">
        <f t="shared" si="13"/>
        <v>6240372.1400000006</v>
      </c>
      <c r="V39" s="111">
        <f t="shared" si="14"/>
        <v>0</v>
      </c>
      <c r="W39" s="111">
        <f t="shared" si="15"/>
        <v>2934318.24</v>
      </c>
      <c r="X39" s="111"/>
      <c r="Y39" s="112">
        <f t="shared" si="16"/>
        <v>249333.61999999918</v>
      </c>
    </row>
    <row r="40" spans="1:25" s="108" customFormat="1" ht="30" customHeight="1" x14ac:dyDescent="0.25">
      <c r="A40" s="115" t="s">
        <v>77</v>
      </c>
      <c r="B40" s="114" t="s">
        <v>78</v>
      </c>
      <c r="C40" s="110">
        <v>100030300004</v>
      </c>
      <c r="D40" s="111">
        <f>D41+D42</f>
        <v>10625000</v>
      </c>
      <c r="E40" s="111">
        <f t="shared" si="20"/>
        <v>-1200976</v>
      </c>
      <c r="F40" s="111">
        <f t="shared" si="8"/>
        <v>9424024</v>
      </c>
      <c r="G40" s="111">
        <f t="shared" si="9"/>
        <v>10625000</v>
      </c>
      <c r="H40" s="111">
        <f t="shared" ref="H40:O40" si="30">SUM(H41,H42)</f>
        <v>0</v>
      </c>
      <c r="I40" s="111">
        <f t="shared" si="30"/>
        <v>-1770976</v>
      </c>
      <c r="J40" s="111">
        <f t="shared" si="30"/>
        <v>570000</v>
      </c>
      <c r="K40" s="111">
        <f t="shared" si="10"/>
        <v>9424024</v>
      </c>
      <c r="L40" s="112">
        <f t="shared" si="30"/>
        <v>1272758.2300000002</v>
      </c>
      <c r="M40" s="112">
        <f t="shared" si="30"/>
        <v>2904530.03</v>
      </c>
      <c r="N40" s="113">
        <f t="shared" si="30"/>
        <v>2312417.5</v>
      </c>
      <c r="O40" s="111">
        <f t="shared" si="30"/>
        <v>0</v>
      </c>
      <c r="P40" s="111">
        <f t="shared" si="11"/>
        <v>6489705.7599999998</v>
      </c>
      <c r="Q40" s="111">
        <f t="shared" ref="Q40:T40" si="31">SUM(Q41,Q42)</f>
        <v>1229293.9000000001</v>
      </c>
      <c r="R40" s="111">
        <f t="shared" si="31"/>
        <v>2794221.1799999997</v>
      </c>
      <c r="S40" s="112">
        <f t="shared" si="31"/>
        <v>2216857.06</v>
      </c>
      <c r="T40" s="111">
        <f t="shared" si="31"/>
        <v>0</v>
      </c>
      <c r="U40" s="112">
        <f t="shared" si="13"/>
        <v>6240372.1400000006</v>
      </c>
      <c r="V40" s="111">
        <f t="shared" si="14"/>
        <v>0</v>
      </c>
      <c r="W40" s="111">
        <f t="shared" si="15"/>
        <v>2934318.24</v>
      </c>
      <c r="X40" s="111"/>
      <c r="Y40" s="112">
        <f t="shared" si="16"/>
        <v>249333.61999999918</v>
      </c>
    </row>
    <row r="41" spans="1:25" s="108" customFormat="1" ht="30" customHeight="1" x14ac:dyDescent="0.25">
      <c r="A41" s="115" t="s">
        <v>79</v>
      </c>
      <c r="B41" s="114" t="s">
        <v>39</v>
      </c>
      <c r="C41" s="116"/>
      <c r="D41" s="111">
        <v>7641000</v>
      </c>
      <c r="E41" s="111">
        <f t="shared" si="20"/>
        <v>-1770976</v>
      </c>
      <c r="F41" s="111">
        <f t="shared" si="8"/>
        <v>5870024</v>
      </c>
      <c r="G41" s="111">
        <f t="shared" si="9"/>
        <v>7641000</v>
      </c>
      <c r="H41" s="111"/>
      <c r="I41" s="111">
        <v>-1770976</v>
      </c>
      <c r="J41" s="111"/>
      <c r="K41" s="111">
        <f t="shared" si="10"/>
        <v>5870024</v>
      </c>
      <c r="L41" s="112">
        <v>1167587.6200000001</v>
      </c>
      <c r="M41" s="112">
        <v>1688137.48</v>
      </c>
      <c r="N41" s="113">
        <v>1129561.49</v>
      </c>
      <c r="O41" s="111"/>
      <c r="P41" s="111">
        <f t="shared" si="11"/>
        <v>3985286.59</v>
      </c>
      <c r="Q41" s="111">
        <v>1142951.33</v>
      </c>
      <c r="R41" s="111">
        <v>1655329.75</v>
      </c>
      <c r="S41" s="112">
        <v>1141117.8700000001</v>
      </c>
      <c r="T41" s="111"/>
      <c r="U41" s="112">
        <f t="shared" si="13"/>
        <v>3939398.95</v>
      </c>
      <c r="V41" s="111">
        <f t="shared" si="14"/>
        <v>0</v>
      </c>
      <c r="W41" s="111">
        <f t="shared" si="15"/>
        <v>1884737.4100000001</v>
      </c>
      <c r="X41" s="111"/>
      <c r="Y41" s="112">
        <f t="shared" si="16"/>
        <v>45887.639999999665</v>
      </c>
    </row>
    <row r="42" spans="1:25" s="108" customFormat="1" ht="30" customHeight="1" x14ac:dyDescent="0.25">
      <c r="A42" s="115" t="s">
        <v>80</v>
      </c>
      <c r="B42" s="114" t="s">
        <v>40</v>
      </c>
      <c r="C42" s="116"/>
      <c r="D42" s="111">
        <v>2984000</v>
      </c>
      <c r="E42" s="111">
        <f t="shared" si="20"/>
        <v>570000</v>
      </c>
      <c r="F42" s="111">
        <f t="shared" si="8"/>
        <v>3554000</v>
      </c>
      <c r="G42" s="111">
        <f t="shared" si="9"/>
        <v>2984000</v>
      </c>
      <c r="H42" s="111"/>
      <c r="I42" s="111"/>
      <c r="J42" s="111">
        <v>570000</v>
      </c>
      <c r="K42" s="111">
        <f t="shared" si="10"/>
        <v>3554000</v>
      </c>
      <c r="L42" s="112">
        <v>105170.61</v>
      </c>
      <c r="M42" s="112">
        <v>1216392.5499999998</v>
      </c>
      <c r="N42" s="113">
        <v>1182856.0100000002</v>
      </c>
      <c r="O42" s="111"/>
      <c r="P42" s="111">
        <f t="shared" si="11"/>
        <v>2504419.17</v>
      </c>
      <c r="Q42" s="111">
        <v>86342.57</v>
      </c>
      <c r="R42" s="111">
        <v>1138891.43</v>
      </c>
      <c r="S42" s="112">
        <v>1075739.19</v>
      </c>
      <c r="T42" s="111"/>
      <c r="U42" s="112">
        <f t="shared" si="13"/>
        <v>2300973.19</v>
      </c>
      <c r="V42" s="111">
        <f t="shared" si="14"/>
        <v>0</v>
      </c>
      <c r="W42" s="111">
        <f t="shared" si="15"/>
        <v>1049580.83</v>
      </c>
      <c r="X42" s="111"/>
      <c r="Y42" s="112">
        <f t="shared" si="16"/>
        <v>203445.97999999998</v>
      </c>
    </row>
    <row r="43" spans="1:25" s="108" customFormat="1" ht="30" customHeight="1" x14ac:dyDescent="0.25">
      <c r="A43" s="115" t="s">
        <v>81</v>
      </c>
      <c r="B43" s="114" t="s">
        <v>82</v>
      </c>
      <c r="C43" s="110">
        <v>100030000000</v>
      </c>
      <c r="D43" s="111">
        <f t="shared" ref="D43:O43" si="32">D44</f>
        <v>14310000</v>
      </c>
      <c r="E43" s="111">
        <f t="shared" si="20"/>
        <v>301472.71000000002</v>
      </c>
      <c r="F43" s="111">
        <f t="shared" si="8"/>
        <v>14611472.710000001</v>
      </c>
      <c r="G43" s="111">
        <f t="shared" si="9"/>
        <v>14310000</v>
      </c>
      <c r="H43" s="111">
        <f t="shared" si="32"/>
        <v>0</v>
      </c>
      <c r="I43" s="111">
        <f t="shared" si="32"/>
        <v>0</v>
      </c>
      <c r="J43" s="111">
        <f t="shared" si="32"/>
        <v>301472.71000000002</v>
      </c>
      <c r="K43" s="111">
        <f t="shared" si="10"/>
        <v>14611472.710000001</v>
      </c>
      <c r="L43" s="112">
        <f t="shared" si="32"/>
        <v>2816931.21</v>
      </c>
      <c r="M43" s="112">
        <f t="shared" si="32"/>
        <v>4012392.3200000003</v>
      </c>
      <c r="N43" s="113">
        <f t="shared" si="32"/>
        <v>2863471.6599999997</v>
      </c>
      <c r="O43" s="111">
        <f t="shared" si="32"/>
        <v>0</v>
      </c>
      <c r="P43" s="111">
        <f t="shared" si="11"/>
        <v>9692795.1899999995</v>
      </c>
      <c r="Q43" s="111">
        <f t="shared" ref="Q43:T43" si="33">Q44</f>
        <v>2749783.71</v>
      </c>
      <c r="R43" s="111">
        <f t="shared" si="33"/>
        <v>3728743.65</v>
      </c>
      <c r="S43" s="112">
        <f t="shared" si="33"/>
        <v>3046536.28</v>
      </c>
      <c r="T43" s="111">
        <f t="shared" si="33"/>
        <v>0</v>
      </c>
      <c r="U43" s="112">
        <f t="shared" si="13"/>
        <v>9525063.6399999987</v>
      </c>
      <c r="V43" s="111">
        <f t="shared" si="14"/>
        <v>0</v>
      </c>
      <c r="W43" s="111">
        <f t="shared" si="15"/>
        <v>4918677.5200000014</v>
      </c>
      <c r="X43" s="111"/>
      <c r="Y43" s="112">
        <f t="shared" si="16"/>
        <v>167731.55000000075</v>
      </c>
    </row>
    <row r="44" spans="1:25" s="108" customFormat="1" ht="30" customHeight="1" x14ac:dyDescent="0.25">
      <c r="A44" s="115" t="s">
        <v>83</v>
      </c>
      <c r="B44" s="114" t="s">
        <v>84</v>
      </c>
      <c r="C44" s="110">
        <v>100030300005</v>
      </c>
      <c r="D44" s="111">
        <f t="shared" ref="D44:X44" si="34">D45+D46</f>
        <v>14310000</v>
      </c>
      <c r="E44" s="111">
        <f t="shared" si="20"/>
        <v>301472.71000000002</v>
      </c>
      <c r="F44" s="111">
        <f t="shared" si="8"/>
        <v>14611472.710000001</v>
      </c>
      <c r="G44" s="111">
        <f t="shared" si="9"/>
        <v>14310000</v>
      </c>
      <c r="H44" s="111">
        <f t="shared" si="34"/>
        <v>0</v>
      </c>
      <c r="I44" s="111">
        <f t="shared" si="34"/>
        <v>0</v>
      </c>
      <c r="J44" s="111">
        <f t="shared" si="34"/>
        <v>301472.71000000002</v>
      </c>
      <c r="K44" s="111">
        <f t="shared" si="10"/>
        <v>14611472.710000001</v>
      </c>
      <c r="L44" s="112">
        <f t="shared" si="34"/>
        <v>2816931.21</v>
      </c>
      <c r="M44" s="112">
        <f t="shared" si="34"/>
        <v>4012392.3200000003</v>
      </c>
      <c r="N44" s="113">
        <f t="shared" si="34"/>
        <v>2863471.6599999997</v>
      </c>
      <c r="O44" s="111">
        <f t="shared" si="34"/>
        <v>0</v>
      </c>
      <c r="P44" s="111">
        <f t="shared" si="11"/>
        <v>9692795.1899999995</v>
      </c>
      <c r="Q44" s="111">
        <f t="shared" si="34"/>
        <v>2749783.71</v>
      </c>
      <c r="R44" s="111">
        <f t="shared" si="34"/>
        <v>3728743.65</v>
      </c>
      <c r="S44" s="112">
        <f t="shared" si="34"/>
        <v>3046536.28</v>
      </c>
      <c r="T44" s="111">
        <f t="shared" si="34"/>
        <v>0</v>
      </c>
      <c r="U44" s="112">
        <f t="shared" si="13"/>
        <v>9525063.6399999987</v>
      </c>
      <c r="V44" s="111">
        <f t="shared" si="14"/>
        <v>0</v>
      </c>
      <c r="W44" s="111">
        <f t="shared" si="15"/>
        <v>4918677.5200000014</v>
      </c>
      <c r="X44" s="111">
        <f t="shared" si="34"/>
        <v>0</v>
      </c>
      <c r="Y44" s="112">
        <f t="shared" si="16"/>
        <v>167731.55000000075</v>
      </c>
    </row>
    <row r="45" spans="1:25" s="108" customFormat="1" ht="30" customHeight="1" x14ac:dyDescent="0.25">
      <c r="A45" s="115" t="s">
        <v>85</v>
      </c>
      <c r="B45" s="114" t="s">
        <v>39</v>
      </c>
      <c r="C45" s="116"/>
      <c r="D45" s="111">
        <v>11355000</v>
      </c>
      <c r="E45" s="111">
        <f t="shared" si="20"/>
        <v>301472.71000000002</v>
      </c>
      <c r="F45" s="111">
        <f t="shared" si="8"/>
        <v>11656472.710000001</v>
      </c>
      <c r="G45" s="111">
        <f t="shared" si="9"/>
        <v>11355000</v>
      </c>
      <c r="H45" s="111"/>
      <c r="I45" s="111"/>
      <c r="J45" s="111">
        <v>301472.71000000002</v>
      </c>
      <c r="K45" s="111">
        <f t="shared" si="10"/>
        <v>11656472.710000001</v>
      </c>
      <c r="L45" s="112">
        <v>2044563.86</v>
      </c>
      <c r="M45" s="112">
        <v>3298204.04</v>
      </c>
      <c r="N45" s="113">
        <v>2357089.7199999997</v>
      </c>
      <c r="O45" s="111"/>
      <c r="P45" s="111">
        <f t="shared" si="11"/>
        <v>7699857.6200000001</v>
      </c>
      <c r="Q45" s="111">
        <v>2034563.86</v>
      </c>
      <c r="R45" s="111">
        <v>3308204.04</v>
      </c>
      <c r="S45" s="112">
        <v>2347089.7199999997</v>
      </c>
      <c r="T45" s="111"/>
      <c r="U45" s="112">
        <f t="shared" si="13"/>
        <v>7689857.6200000001</v>
      </c>
      <c r="V45" s="111">
        <f t="shared" si="14"/>
        <v>0</v>
      </c>
      <c r="W45" s="111">
        <f t="shared" si="15"/>
        <v>3956615.0900000008</v>
      </c>
      <c r="X45" s="111"/>
      <c r="Y45" s="112">
        <f t="shared" si="16"/>
        <v>10000</v>
      </c>
    </row>
    <row r="46" spans="1:25" s="108" customFormat="1" ht="30" customHeight="1" x14ac:dyDescent="0.25">
      <c r="A46" s="115" t="s">
        <v>86</v>
      </c>
      <c r="B46" s="114" t="s">
        <v>40</v>
      </c>
      <c r="C46" s="116"/>
      <c r="D46" s="111">
        <v>2955000</v>
      </c>
      <c r="E46" s="111">
        <f t="shared" si="20"/>
        <v>0</v>
      </c>
      <c r="F46" s="111">
        <f t="shared" si="8"/>
        <v>2955000</v>
      </c>
      <c r="G46" s="111">
        <f t="shared" si="9"/>
        <v>2955000</v>
      </c>
      <c r="H46" s="111"/>
      <c r="I46" s="111"/>
      <c r="J46" s="111"/>
      <c r="K46" s="111">
        <f t="shared" si="10"/>
        <v>2955000</v>
      </c>
      <c r="L46" s="112">
        <v>772367.35</v>
      </c>
      <c r="M46" s="112">
        <v>714188.28000000014</v>
      </c>
      <c r="N46" s="113">
        <v>506381.94000000006</v>
      </c>
      <c r="O46" s="111"/>
      <c r="P46" s="111">
        <f t="shared" si="11"/>
        <v>1992937.5700000003</v>
      </c>
      <c r="Q46" s="111">
        <v>715219.85</v>
      </c>
      <c r="R46" s="111">
        <v>420539.61</v>
      </c>
      <c r="S46" s="112">
        <v>699446.56</v>
      </c>
      <c r="T46" s="111"/>
      <c r="U46" s="112">
        <f t="shared" si="13"/>
        <v>1835206.02</v>
      </c>
      <c r="V46" s="111">
        <f t="shared" si="14"/>
        <v>0</v>
      </c>
      <c r="W46" s="111">
        <f t="shared" si="15"/>
        <v>962062.4299999997</v>
      </c>
      <c r="X46" s="111"/>
      <c r="Y46" s="112">
        <f t="shared" si="16"/>
        <v>157731.55000000028</v>
      </c>
    </row>
    <row r="47" spans="1:25" s="108" customFormat="1" ht="30" customHeight="1" x14ac:dyDescent="0.25">
      <c r="A47" s="115" t="s">
        <v>87</v>
      </c>
      <c r="B47" s="114" t="s">
        <v>88</v>
      </c>
      <c r="C47" s="110">
        <v>100030000000</v>
      </c>
      <c r="D47" s="111">
        <f t="shared" ref="D47:O47" si="35">D48</f>
        <v>12923000</v>
      </c>
      <c r="E47" s="111">
        <f t="shared" si="20"/>
        <v>0</v>
      </c>
      <c r="F47" s="111">
        <f t="shared" si="8"/>
        <v>12923000</v>
      </c>
      <c r="G47" s="111">
        <f t="shared" si="9"/>
        <v>12923000</v>
      </c>
      <c r="H47" s="111">
        <f t="shared" si="35"/>
        <v>0</v>
      </c>
      <c r="I47" s="111">
        <f t="shared" si="35"/>
        <v>0</v>
      </c>
      <c r="J47" s="111">
        <f t="shared" si="35"/>
        <v>0</v>
      </c>
      <c r="K47" s="111">
        <f t="shared" si="10"/>
        <v>12923000</v>
      </c>
      <c r="L47" s="112">
        <f t="shared" si="35"/>
        <v>2670193.7600000002</v>
      </c>
      <c r="M47" s="112">
        <f t="shared" si="35"/>
        <v>3859034.06</v>
      </c>
      <c r="N47" s="113">
        <f t="shared" si="35"/>
        <v>2953042.9</v>
      </c>
      <c r="O47" s="111">
        <f t="shared" si="35"/>
        <v>0</v>
      </c>
      <c r="P47" s="111">
        <f t="shared" si="11"/>
        <v>9482270.7200000007</v>
      </c>
      <c r="Q47" s="111">
        <f t="shared" ref="Q47:T47" si="36">Q48</f>
        <v>2670193.7600000002</v>
      </c>
      <c r="R47" s="111">
        <f t="shared" si="36"/>
        <v>3780055.97</v>
      </c>
      <c r="S47" s="112">
        <f t="shared" si="36"/>
        <v>2949554.24</v>
      </c>
      <c r="T47" s="111">
        <f t="shared" si="36"/>
        <v>0</v>
      </c>
      <c r="U47" s="112">
        <f t="shared" si="13"/>
        <v>9399803.9700000007</v>
      </c>
      <c r="V47" s="111">
        <f t="shared" si="14"/>
        <v>0</v>
      </c>
      <c r="W47" s="111">
        <f t="shared" si="15"/>
        <v>3440729.2799999993</v>
      </c>
      <c r="X47" s="111"/>
      <c r="Y47" s="112">
        <f t="shared" si="16"/>
        <v>82466.75</v>
      </c>
    </row>
    <row r="48" spans="1:25" s="108" customFormat="1" ht="30" customHeight="1" x14ac:dyDescent="0.25">
      <c r="A48" s="115" t="s">
        <v>89</v>
      </c>
      <c r="B48" s="114" t="s">
        <v>90</v>
      </c>
      <c r="C48" s="110">
        <v>100030300006</v>
      </c>
      <c r="D48" s="111">
        <f>D49+D50</f>
        <v>12923000</v>
      </c>
      <c r="E48" s="111">
        <f t="shared" si="20"/>
        <v>0</v>
      </c>
      <c r="F48" s="111">
        <f t="shared" si="8"/>
        <v>12923000</v>
      </c>
      <c r="G48" s="111">
        <f t="shared" si="9"/>
        <v>12923000</v>
      </c>
      <c r="H48" s="111">
        <f t="shared" ref="H48:O48" si="37">SUM(H49,H50)</f>
        <v>0</v>
      </c>
      <c r="I48" s="111">
        <f t="shared" si="37"/>
        <v>0</v>
      </c>
      <c r="J48" s="111">
        <f t="shared" si="37"/>
        <v>0</v>
      </c>
      <c r="K48" s="111">
        <f t="shared" si="10"/>
        <v>12923000</v>
      </c>
      <c r="L48" s="112">
        <f t="shared" si="37"/>
        <v>2670193.7600000002</v>
      </c>
      <c r="M48" s="112">
        <f t="shared" si="37"/>
        <v>3859034.06</v>
      </c>
      <c r="N48" s="113">
        <f t="shared" si="37"/>
        <v>2953042.9</v>
      </c>
      <c r="O48" s="111">
        <f t="shared" si="37"/>
        <v>0</v>
      </c>
      <c r="P48" s="111">
        <f t="shared" si="11"/>
        <v>9482270.7200000007</v>
      </c>
      <c r="Q48" s="111">
        <f t="shared" ref="Q48:T48" si="38">SUM(Q49,Q50)</f>
        <v>2670193.7600000002</v>
      </c>
      <c r="R48" s="111">
        <f t="shared" si="38"/>
        <v>3780055.97</v>
      </c>
      <c r="S48" s="112">
        <f t="shared" si="38"/>
        <v>2949554.24</v>
      </c>
      <c r="T48" s="111">
        <f t="shared" si="38"/>
        <v>0</v>
      </c>
      <c r="U48" s="112">
        <f t="shared" si="13"/>
        <v>9399803.9700000007</v>
      </c>
      <c r="V48" s="111">
        <f t="shared" si="14"/>
        <v>0</v>
      </c>
      <c r="W48" s="111">
        <f t="shared" si="15"/>
        <v>3440729.2799999993</v>
      </c>
      <c r="X48" s="111"/>
      <c r="Y48" s="112">
        <f t="shared" si="16"/>
        <v>82466.75</v>
      </c>
    </row>
    <row r="49" spans="1:25" s="108" customFormat="1" ht="30" customHeight="1" x14ac:dyDescent="0.25">
      <c r="A49" s="115" t="s">
        <v>91</v>
      </c>
      <c r="B49" s="114" t="s">
        <v>39</v>
      </c>
      <c r="C49" s="116"/>
      <c r="D49" s="111">
        <v>10354000</v>
      </c>
      <c r="E49" s="111">
        <f t="shared" si="20"/>
        <v>0</v>
      </c>
      <c r="F49" s="111">
        <f t="shared" si="8"/>
        <v>10354000</v>
      </c>
      <c r="G49" s="111">
        <f t="shared" si="9"/>
        <v>10354000</v>
      </c>
      <c r="H49" s="111"/>
      <c r="I49" s="111"/>
      <c r="J49" s="111"/>
      <c r="K49" s="111">
        <f t="shared" si="10"/>
        <v>10354000</v>
      </c>
      <c r="L49" s="112">
        <v>2184357.12</v>
      </c>
      <c r="M49" s="112">
        <v>2968641.41</v>
      </c>
      <c r="N49" s="113">
        <v>2133379.61</v>
      </c>
      <c r="O49" s="111"/>
      <c r="P49" s="111">
        <f t="shared" si="11"/>
        <v>7286378.1400000006</v>
      </c>
      <c r="Q49" s="111">
        <v>2184357.12</v>
      </c>
      <c r="R49" s="111">
        <v>2967985.85</v>
      </c>
      <c r="S49" s="112">
        <v>2134035.17</v>
      </c>
      <c r="T49" s="111"/>
      <c r="U49" s="112">
        <f t="shared" si="13"/>
        <v>7286378.1400000006</v>
      </c>
      <c r="V49" s="111">
        <f t="shared" si="14"/>
        <v>0</v>
      </c>
      <c r="W49" s="111">
        <f t="shared" si="15"/>
        <v>3067621.8599999994</v>
      </c>
      <c r="X49" s="111"/>
      <c r="Y49" s="112">
        <f t="shared" si="16"/>
        <v>0</v>
      </c>
    </row>
    <row r="50" spans="1:25" s="108" customFormat="1" ht="30" customHeight="1" x14ac:dyDescent="0.25">
      <c r="A50" s="115" t="s">
        <v>92</v>
      </c>
      <c r="B50" s="114" t="s">
        <v>40</v>
      </c>
      <c r="C50" s="116"/>
      <c r="D50" s="111">
        <v>2569000</v>
      </c>
      <c r="E50" s="111">
        <f t="shared" si="20"/>
        <v>0</v>
      </c>
      <c r="F50" s="111">
        <f t="shared" si="8"/>
        <v>2569000</v>
      </c>
      <c r="G50" s="111">
        <f t="shared" si="9"/>
        <v>2569000</v>
      </c>
      <c r="H50" s="111"/>
      <c r="I50" s="111"/>
      <c r="J50" s="111"/>
      <c r="K50" s="111">
        <f t="shared" si="10"/>
        <v>2569000</v>
      </c>
      <c r="L50" s="112">
        <v>485836.64</v>
      </c>
      <c r="M50" s="112">
        <v>890392.65</v>
      </c>
      <c r="N50" s="113">
        <v>819663.29</v>
      </c>
      <c r="O50" s="111"/>
      <c r="P50" s="111">
        <f t="shared" si="11"/>
        <v>2195892.58</v>
      </c>
      <c r="Q50" s="111">
        <v>485836.64</v>
      </c>
      <c r="R50" s="111">
        <v>812070.12</v>
      </c>
      <c r="S50" s="112">
        <v>815519.07000000007</v>
      </c>
      <c r="T50" s="111"/>
      <c r="U50" s="112">
        <f t="shared" si="13"/>
        <v>2113425.83</v>
      </c>
      <c r="V50" s="111">
        <f t="shared" si="14"/>
        <v>0</v>
      </c>
      <c r="W50" s="111">
        <f t="shared" si="15"/>
        <v>373107.41999999993</v>
      </c>
      <c r="X50" s="111"/>
      <c r="Y50" s="112">
        <f t="shared" si="16"/>
        <v>82466.75</v>
      </c>
    </row>
    <row r="51" spans="1:25" s="108" customFormat="1" ht="30" customHeight="1" x14ac:dyDescent="0.25">
      <c r="A51" s="115" t="s">
        <v>93</v>
      </c>
      <c r="B51" s="114" t="s">
        <v>94</v>
      </c>
      <c r="C51" s="110">
        <v>100030000000</v>
      </c>
      <c r="D51" s="111">
        <f t="shared" ref="D51:O51" si="39">D52</f>
        <v>11798000</v>
      </c>
      <c r="E51" s="111">
        <f t="shared" si="20"/>
        <v>0</v>
      </c>
      <c r="F51" s="111">
        <f t="shared" si="8"/>
        <v>11798000</v>
      </c>
      <c r="G51" s="111">
        <f t="shared" si="9"/>
        <v>11798000</v>
      </c>
      <c r="H51" s="111">
        <f t="shared" si="39"/>
        <v>0</v>
      </c>
      <c r="I51" s="111">
        <f t="shared" si="39"/>
        <v>0</v>
      </c>
      <c r="J51" s="111">
        <f t="shared" si="39"/>
        <v>0</v>
      </c>
      <c r="K51" s="111">
        <f t="shared" si="10"/>
        <v>11798000</v>
      </c>
      <c r="L51" s="112">
        <f t="shared" si="39"/>
        <v>2979392.75</v>
      </c>
      <c r="M51" s="112">
        <f t="shared" si="39"/>
        <v>2951367.06</v>
      </c>
      <c r="N51" s="113">
        <f t="shared" si="39"/>
        <v>3112600.5899999994</v>
      </c>
      <c r="O51" s="111">
        <f t="shared" si="39"/>
        <v>0</v>
      </c>
      <c r="P51" s="111">
        <f t="shared" si="11"/>
        <v>9043360.4000000004</v>
      </c>
      <c r="Q51" s="111">
        <f t="shared" ref="Q51:T51" si="40">Q52</f>
        <v>2830945.8</v>
      </c>
      <c r="R51" s="111">
        <f t="shared" si="40"/>
        <v>2999666.8</v>
      </c>
      <c r="S51" s="112">
        <f t="shared" si="40"/>
        <v>2614508.75</v>
      </c>
      <c r="T51" s="111">
        <f t="shared" si="40"/>
        <v>0</v>
      </c>
      <c r="U51" s="112">
        <f t="shared" si="13"/>
        <v>8445121.3499999996</v>
      </c>
      <c r="V51" s="111">
        <f t="shared" si="14"/>
        <v>0</v>
      </c>
      <c r="W51" s="111">
        <f t="shared" si="15"/>
        <v>2754639.5999999996</v>
      </c>
      <c r="X51" s="111"/>
      <c r="Y51" s="112">
        <f t="shared" si="16"/>
        <v>598239.05000000075</v>
      </c>
    </row>
    <row r="52" spans="1:25" s="108" customFormat="1" ht="30" customHeight="1" x14ac:dyDescent="0.25">
      <c r="A52" s="115" t="s">
        <v>95</v>
      </c>
      <c r="B52" s="114" t="s">
        <v>96</v>
      </c>
      <c r="C52" s="110">
        <v>100030300007</v>
      </c>
      <c r="D52" s="111">
        <f>D53+D54</f>
        <v>11798000</v>
      </c>
      <c r="E52" s="111">
        <f t="shared" si="20"/>
        <v>0</v>
      </c>
      <c r="F52" s="111">
        <f t="shared" si="8"/>
        <v>11798000</v>
      </c>
      <c r="G52" s="111">
        <f t="shared" si="9"/>
        <v>11798000</v>
      </c>
      <c r="H52" s="111">
        <f t="shared" ref="H52:O52" si="41">SUM(H53,H54)</f>
        <v>0</v>
      </c>
      <c r="I52" s="111">
        <f t="shared" si="41"/>
        <v>0</v>
      </c>
      <c r="J52" s="111">
        <f t="shared" si="41"/>
        <v>0</v>
      </c>
      <c r="K52" s="111">
        <f t="shared" si="10"/>
        <v>11798000</v>
      </c>
      <c r="L52" s="112">
        <f t="shared" si="41"/>
        <v>2979392.75</v>
      </c>
      <c r="M52" s="112">
        <f t="shared" si="41"/>
        <v>2951367.06</v>
      </c>
      <c r="N52" s="113">
        <f t="shared" si="41"/>
        <v>3112600.5899999994</v>
      </c>
      <c r="O52" s="111">
        <f t="shared" si="41"/>
        <v>0</v>
      </c>
      <c r="P52" s="111">
        <f t="shared" si="11"/>
        <v>9043360.4000000004</v>
      </c>
      <c r="Q52" s="111">
        <f t="shared" ref="Q52:T52" si="42">SUM(Q53,Q54)</f>
        <v>2830945.8</v>
      </c>
      <c r="R52" s="111">
        <f t="shared" si="42"/>
        <v>2999666.8</v>
      </c>
      <c r="S52" s="112">
        <f t="shared" si="42"/>
        <v>2614508.75</v>
      </c>
      <c r="T52" s="111">
        <f t="shared" si="42"/>
        <v>0</v>
      </c>
      <c r="U52" s="112">
        <f t="shared" si="13"/>
        <v>8445121.3499999996</v>
      </c>
      <c r="V52" s="111">
        <f t="shared" si="14"/>
        <v>0</v>
      </c>
      <c r="W52" s="111">
        <f t="shared" si="15"/>
        <v>2754639.5999999996</v>
      </c>
      <c r="X52" s="111"/>
      <c r="Y52" s="112">
        <f t="shared" si="16"/>
        <v>598239.05000000075</v>
      </c>
    </row>
    <row r="53" spans="1:25" s="108" customFormat="1" ht="30" customHeight="1" x14ac:dyDescent="0.25">
      <c r="A53" s="115" t="s">
        <v>97</v>
      </c>
      <c r="B53" s="114" t="s">
        <v>39</v>
      </c>
      <c r="C53" s="116"/>
      <c r="D53" s="111">
        <v>9548000</v>
      </c>
      <c r="E53" s="111">
        <f t="shared" si="20"/>
        <v>0</v>
      </c>
      <c r="F53" s="111">
        <f t="shared" si="8"/>
        <v>9548000</v>
      </c>
      <c r="G53" s="111">
        <f t="shared" si="9"/>
        <v>9548000</v>
      </c>
      <c r="H53" s="111"/>
      <c r="I53" s="111"/>
      <c r="J53" s="111"/>
      <c r="K53" s="111">
        <f t="shared" si="10"/>
        <v>9548000</v>
      </c>
      <c r="L53" s="112">
        <v>1758408.01</v>
      </c>
      <c r="M53" s="112">
        <v>2748649.69</v>
      </c>
      <c r="N53" s="113">
        <v>2588984.5199999996</v>
      </c>
      <c r="O53" s="111"/>
      <c r="P53" s="111">
        <f t="shared" si="11"/>
        <v>7096042.2199999997</v>
      </c>
      <c r="Q53" s="111">
        <v>1618461.09</v>
      </c>
      <c r="R53" s="111">
        <v>2803353.07</v>
      </c>
      <c r="S53" s="112">
        <v>2075989.01</v>
      </c>
      <c r="T53" s="111"/>
      <c r="U53" s="112">
        <f t="shared" si="13"/>
        <v>6497803.1699999999</v>
      </c>
      <c r="V53" s="111">
        <f t="shared" si="14"/>
        <v>0</v>
      </c>
      <c r="W53" s="111">
        <f t="shared" si="15"/>
        <v>2451957.7800000003</v>
      </c>
      <c r="X53" s="111"/>
      <c r="Y53" s="112">
        <f t="shared" si="16"/>
        <v>598239.04999999981</v>
      </c>
    </row>
    <row r="54" spans="1:25" s="108" customFormat="1" ht="30" customHeight="1" x14ac:dyDescent="0.25">
      <c r="A54" s="115" t="s">
        <v>98</v>
      </c>
      <c r="B54" s="114" t="s">
        <v>40</v>
      </c>
      <c r="C54" s="116"/>
      <c r="D54" s="111">
        <v>2250000</v>
      </c>
      <c r="E54" s="111">
        <f t="shared" si="20"/>
        <v>0</v>
      </c>
      <c r="F54" s="111">
        <f t="shared" si="8"/>
        <v>2250000</v>
      </c>
      <c r="G54" s="111">
        <f t="shared" si="9"/>
        <v>2250000</v>
      </c>
      <c r="H54" s="111"/>
      <c r="I54" s="111"/>
      <c r="J54" s="111"/>
      <c r="K54" s="111">
        <f t="shared" si="10"/>
        <v>2250000</v>
      </c>
      <c r="L54" s="112">
        <v>1220984.74</v>
      </c>
      <c r="M54" s="112">
        <v>202717.37000000002</v>
      </c>
      <c r="N54" s="113">
        <v>523616.07</v>
      </c>
      <c r="O54" s="111"/>
      <c r="P54" s="111">
        <f t="shared" si="11"/>
        <v>1947318.1800000002</v>
      </c>
      <c r="Q54" s="111">
        <v>1212484.71</v>
      </c>
      <c r="R54" s="111">
        <v>196313.72999999998</v>
      </c>
      <c r="S54" s="112">
        <v>538519.74</v>
      </c>
      <c r="T54" s="111"/>
      <c r="U54" s="112">
        <f t="shared" si="13"/>
        <v>1947318.18</v>
      </c>
      <c r="V54" s="111">
        <f t="shared" si="14"/>
        <v>0</v>
      </c>
      <c r="W54" s="111">
        <f t="shared" si="15"/>
        <v>302681.81999999983</v>
      </c>
      <c r="X54" s="111"/>
      <c r="Y54" s="112">
        <f t="shared" si="16"/>
        <v>2.3283064365386963E-10</v>
      </c>
    </row>
    <row r="55" spans="1:25" s="108" customFormat="1" ht="30" customHeight="1" x14ac:dyDescent="0.25">
      <c r="A55" s="115" t="s">
        <v>99</v>
      </c>
      <c r="B55" s="114" t="s">
        <v>100</v>
      </c>
      <c r="C55" s="110">
        <v>100030000000</v>
      </c>
      <c r="D55" s="111">
        <f t="shared" ref="D55:O55" si="43">D56</f>
        <v>11063000</v>
      </c>
      <c r="E55" s="111">
        <f t="shared" si="20"/>
        <v>80260</v>
      </c>
      <c r="F55" s="111">
        <f t="shared" si="8"/>
        <v>11143260</v>
      </c>
      <c r="G55" s="111">
        <f t="shared" si="9"/>
        <v>11063000</v>
      </c>
      <c r="H55" s="111">
        <f t="shared" si="43"/>
        <v>0</v>
      </c>
      <c r="I55" s="111">
        <f t="shared" si="43"/>
        <v>0</v>
      </c>
      <c r="J55" s="111">
        <f t="shared" si="43"/>
        <v>80260</v>
      </c>
      <c r="K55" s="111">
        <f t="shared" si="10"/>
        <v>11143260</v>
      </c>
      <c r="L55" s="112">
        <f t="shared" si="43"/>
        <v>2043864.2400000002</v>
      </c>
      <c r="M55" s="112">
        <f t="shared" si="43"/>
        <v>2619672.4500000002</v>
      </c>
      <c r="N55" s="113">
        <f t="shared" si="43"/>
        <v>1886794.3199999998</v>
      </c>
      <c r="O55" s="111">
        <f t="shared" si="43"/>
        <v>0</v>
      </c>
      <c r="P55" s="111">
        <f t="shared" si="11"/>
        <v>6550331.0099999998</v>
      </c>
      <c r="Q55" s="111">
        <f t="shared" ref="Q55:T55" si="44">Q56</f>
        <v>1809243.27</v>
      </c>
      <c r="R55" s="111">
        <f t="shared" si="44"/>
        <v>2479300.54</v>
      </c>
      <c r="S55" s="112">
        <f t="shared" si="44"/>
        <v>2149838.87</v>
      </c>
      <c r="T55" s="111">
        <f t="shared" si="44"/>
        <v>0</v>
      </c>
      <c r="U55" s="112">
        <f t="shared" si="13"/>
        <v>6438382.6800000006</v>
      </c>
      <c r="V55" s="111">
        <f t="shared" si="14"/>
        <v>0</v>
      </c>
      <c r="W55" s="111">
        <f t="shared" si="15"/>
        <v>4592928.99</v>
      </c>
      <c r="X55" s="111"/>
      <c r="Y55" s="112">
        <f t="shared" si="16"/>
        <v>111948.32999999914</v>
      </c>
    </row>
    <row r="56" spans="1:25" s="108" customFormat="1" ht="30" customHeight="1" x14ac:dyDescent="0.25">
      <c r="A56" s="115" t="s">
        <v>101</v>
      </c>
      <c r="B56" s="114" t="s">
        <v>102</v>
      </c>
      <c r="C56" s="110">
        <v>100030300008</v>
      </c>
      <c r="D56" s="111">
        <f>D57+D58</f>
        <v>11063000</v>
      </c>
      <c r="E56" s="111">
        <f t="shared" si="20"/>
        <v>80260</v>
      </c>
      <c r="F56" s="111">
        <f t="shared" si="8"/>
        <v>11143260</v>
      </c>
      <c r="G56" s="111">
        <f t="shared" si="9"/>
        <v>11063000</v>
      </c>
      <c r="H56" s="111">
        <f t="shared" ref="H56:O56" si="45">SUM(H57,H58)</f>
        <v>0</v>
      </c>
      <c r="I56" s="111">
        <f t="shared" si="45"/>
        <v>0</v>
      </c>
      <c r="J56" s="111">
        <f t="shared" si="45"/>
        <v>80260</v>
      </c>
      <c r="K56" s="111">
        <f t="shared" si="10"/>
        <v>11143260</v>
      </c>
      <c r="L56" s="112">
        <f t="shared" si="45"/>
        <v>2043864.2400000002</v>
      </c>
      <c r="M56" s="112">
        <f t="shared" si="45"/>
        <v>2619672.4500000002</v>
      </c>
      <c r="N56" s="113">
        <f t="shared" si="45"/>
        <v>1886794.3199999998</v>
      </c>
      <c r="O56" s="111">
        <f t="shared" si="45"/>
        <v>0</v>
      </c>
      <c r="P56" s="111">
        <f t="shared" si="11"/>
        <v>6550331.0099999998</v>
      </c>
      <c r="Q56" s="111">
        <f t="shared" ref="Q56:T56" si="46">SUM(Q57,Q58)</f>
        <v>1809243.27</v>
      </c>
      <c r="R56" s="111">
        <f t="shared" si="46"/>
        <v>2479300.54</v>
      </c>
      <c r="S56" s="112">
        <f t="shared" si="46"/>
        <v>2149838.87</v>
      </c>
      <c r="T56" s="111">
        <f t="shared" si="46"/>
        <v>0</v>
      </c>
      <c r="U56" s="112">
        <f t="shared" si="13"/>
        <v>6438382.6800000006</v>
      </c>
      <c r="V56" s="111">
        <f t="shared" si="14"/>
        <v>0</v>
      </c>
      <c r="W56" s="111">
        <f t="shared" si="15"/>
        <v>4592928.99</v>
      </c>
      <c r="X56" s="111"/>
      <c r="Y56" s="112">
        <f t="shared" si="16"/>
        <v>111948.32999999914</v>
      </c>
    </row>
    <row r="57" spans="1:25" s="108" customFormat="1" ht="30" customHeight="1" x14ac:dyDescent="0.25">
      <c r="A57" s="115" t="s">
        <v>103</v>
      </c>
      <c r="B57" s="114" t="s">
        <v>39</v>
      </c>
      <c r="C57" s="116"/>
      <c r="D57" s="111">
        <v>8373000</v>
      </c>
      <c r="E57" s="111">
        <f t="shared" si="20"/>
        <v>80260</v>
      </c>
      <c r="F57" s="111">
        <f t="shared" si="8"/>
        <v>8453260</v>
      </c>
      <c r="G57" s="111">
        <f t="shared" si="9"/>
        <v>8373000</v>
      </c>
      <c r="H57" s="111"/>
      <c r="I57" s="111"/>
      <c r="J57" s="111">
        <v>80260</v>
      </c>
      <c r="K57" s="111">
        <f t="shared" si="10"/>
        <v>8453260</v>
      </c>
      <c r="L57" s="112">
        <v>1361311.57</v>
      </c>
      <c r="M57" s="112">
        <v>1904689.54</v>
      </c>
      <c r="N57" s="113">
        <v>1345245.5</v>
      </c>
      <c r="O57" s="111"/>
      <c r="P57" s="111">
        <f t="shared" si="11"/>
        <v>4611246.6100000003</v>
      </c>
      <c r="Q57" s="111">
        <v>1361311.57</v>
      </c>
      <c r="R57" s="111">
        <v>1904689.54</v>
      </c>
      <c r="S57" s="112">
        <v>1311599.5</v>
      </c>
      <c r="T57" s="111"/>
      <c r="U57" s="112">
        <f t="shared" si="13"/>
        <v>4577600.6100000003</v>
      </c>
      <c r="V57" s="111">
        <f t="shared" si="14"/>
        <v>0</v>
      </c>
      <c r="W57" s="111">
        <f t="shared" si="15"/>
        <v>3842013.3899999997</v>
      </c>
      <c r="X57" s="111"/>
      <c r="Y57" s="112">
        <f t="shared" si="16"/>
        <v>33646</v>
      </c>
    </row>
    <row r="58" spans="1:25" s="108" customFormat="1" ht="30" customHeight="1" x14ac:dyDescent="0.25">
      <c r="A58" s="115" t="s">
        <v>104</v>
      </c>
      <c r="B58" s="114" t="s">
        <v>40</v>
      </c>
      <c r="C58" s="116"/>
      <c r="D58" s="111">
        <v>2690000</v>
      </c>
      <c r="E58" s="111">
        <f t="shared" si="20"/>
        <v>0</v>
      </c>
      <c r="F58" s="111">
        <f t="shared" si="8"/>
        <v>2690000</v>
      </c>
      <c r="G58" s="111">
        <f t="shared" si="9"/>
        <v>2690000</v>
      </c>
      <c r="H58" s="111"/>
      <c r="I58" s="111"/>
      <c r="J58" s="111">
        <v>0</v>
      </c>
      <c r="K58" s="111">
        <f t="shared" si="10"/>
        <v>2690000</v>
      </c>
      <c r="L58" s="112">
        <v>682552.67</v>
      </c>
      <c r="M58" s="112">
        <v>714982.91</v>
      </c>
      <c r="N58" s="113">
        <v>541548.81999999995</v>
      </c>
      <c r="O58" s="111"/>
      <c r="P58" s="111">
        <f t="shared" si="11"/>
        <v>1939084.4</v>
      </c>
      <c r="Q58" s="111">
        <v>447931.7</v>
      </c>
      <c r="R58" s="111">
        <v>574611</v>
      </c>
      <c r="S58" s="112">
        <v>838239.37</v>
      </c>
      <c r="T58" s="111"/>
      <c r="U58" s="112">
        <f t="shared" si="13"/>
        <v>1860782.0699999998</v>
      </c>
      <c r="V58" s="111">
        <f t="shared" si="14"/>
        <v>0</v>
      </c>
      <c r="W58" s="111">
        <f t="shared" si="15"/>
        <v>750915.60000000009</v>
      </c>
      <c r="X58" s="111"/>
      <c r="Y58" s="112">
        <f t="shared" si="16"/>
        <v>78302.330000000075</v>
      </c>
    </row>
    <row r="59" spans="1:25" s="108" customFormat="1" ht="30" customHeight="1" x14ac:dyDescent="0.25">
      <c r="A59" s="115" t="s">
        <v>105</v>
      </c>
      <c r="B59" s="114" t="s">
        <v>106</v>
      </c>
      <c r="C59" s="110">
        <v>100030000000</v>
      </c>
      <c r="D59" s="111">
        <f t="shared" ref="D59:O59" si="47">D60</f>
        <v>14229000</v>
      </c>
      <c r="E59" s="111">
        <f t="shared" si="20"/>
        <v>86100</v>
      </c>
      <c r="F59" s="111">
        <f t="shared" si="8"/>
        <v>14315100</v>
      </c>
      <c r="G59" s="111">
        <f t="shared" si="9"/>
        <v>14229000</v>
      </c>
      <c r="H59" s="111">
        <f t="shared" si="47"/>
        <v>0</v>
      </c>
      <c r="I59" s="111">
        <f t="shared" si="47"/>
        <v>0</v>
      </c>
      <c r="J59" s="111">
        <f t="shared" si="47"/>
        <v>86100</v>
      </c>
      <c r="K59" s="111">
        <f t="shared" si="10"/>
        <v>14315100</v>
      </c>
      <c r="L59" s="112">
        <f t="shared" si="47"/>
        <v>3201146.56</v>
      </c>
      <c r="M59" s="112">
        <f t="shared" si="47"/>
        <v>3859364.4299999997</v>
      </c>
      <c r="N59" s="113">
        <f t="shared" si="47"/>
        <v>3215627.2399999998</v>
      </c>
      <c r="O59" s="111">
        <f t="shared" si="47"/>
        <v>0</v>
      </c>
      <c r="P59" s="111">
        <f t="shared" si="11"/>
        <v>10276138.23</v>
      </c>
      <c r="Q59" s="111">
        <f t="shared" ref="Q59:T59" si="48">Q60</f>
        <v>3053326.15</v>
      </c>
      <c r="R59" s="111">
        <f t="shared" si="48"/>
        <v>3763146.1399999997</v>
      </c>
      <c r="S59" s="112">
        <f t="shared" si="48"/>
        <v>3297863.3699999996</v>
      </c>
      <c r="T59" s="111">
        <f t="shared" si="48"/>
        <v>0</v>
      </c>
      <c r="U59" s="112">
        <f t="shared" si="13"/>
        <v>10114335.659999998</v>
      </c>
      <c r="V59" s="111">
        <f t="shared" si="14"/>
        <v>0</v>
      </c>
      <c r="W59" s="111">
        <f t="shared" si="15"/>
        <v>4038961.7699999996</v>
      </c>
      <c r="X59" s="111"/>
      <c r="Y59" s="112">
        <f t="shared" si="16"/>
        <v>161802.57000000216</v>
      </c>
    </row>
    <row r="60" spans="1:25" s="108" customFormat="1" ht="30" customHeight="1" x14ac:dyDescent="0.25">
      <c r="A60" s="115" t="s">
        <v>107</v>
      </c>
      <c r="B60" s="114" t="s">
        <v>108</v>
      </c>
      <c r="C60" s="110">
        <v>100030300009</v>
      </c>
      <c r="D60" s="111">
        <f>D61+D62</f>
        <v>14229000</v>
      </c>
      <c r="E60" s="111">
        <f t="shared" si="20"/>
        <v>86100</v>
      </c>
      <c r="F60" s="111">
        <f t="shared" si="8"/>
        <v>14315100</v>
      </c>
      <c r="G60" s="111">
        <f t="shared" si="9"/>
        <v>14229000</v>
      </c>
      <c r="H60" s="111">
        <f t="shared" ref="H60:O60" si="49">SUM(H61,H62)</f>
        <v>0</v>
      </c>
      <c r="I60" s="111">
        <f t="shared" si="49"/>
        <v>0</v>
      </c>
      <c r="J60" s="111">
        <f t="shared" si="49"/>
        <v>86100</v>
      </c>
      <c r="K60" s="111">
        <f t="shared" si="10"/>
        <v>14315100</v>
      </c>
      <c r="L60" s="112">
        <f t="shared" si="49"/>
        <v>3201146.56</v>
      </c>
      <c r="M60" s="112">
        <f t="shared" si="49"/>
        <v>3859364.4299999997</v>
      </c>
      <c r="N60" s="113">
        <f t="shared" si="49"/>
        <v>3215627.2399999998</v>
      </c>
      <c r="O60" s="111">
        <f t="shared" si="49"/>
        <v>0</v>
      </c>
      <c r="P60" s="111">
        <f t="shared" si="11"/>
        <v>10276138.23</v>
      </c>
      <c r="Q60" s="111">
        <f t="shared" ref="Q60:T60" si="50">SUM(Q61,Q62)</f>
        <v>3053326.15</v>
      </c>
      <c r="R60" s="111">
        <f t="shared" si="50"/>
        <v>3763146.1399999997</v>
      </c>
      <c r="S60" s="112">
        <f t="shared" si="50"/>
        <v>3297863.3699999996</v>
      </c>
      <c r="T60" s="111">
        <f t="shared" si="50"/>
        <v>0</v>
      </c>
      <c r="U60" s="112">
        <f t="shared" si="13"/>
        <v>10114335.659999998</v>
      </c>
      <c r="V60" s="111">
        <f t="shared" si="14"/>
        <v>0</v>
      </c>
      <c r="W60" s="111">
        <f t="shared" si="15"/>
        <v>4038961.7699999996</v>
      </c>
      <c r="X60" s="111"/>
      <c r="Y60" s="112">
        <f t="shared" si="16"/>
        <v>161802.57000000216</v>
      </c>
    </row>
    <row r="61" spans="1:25" s="108" customFormat="1" ht="30" customHeight="1" x14ac:dyDescent="0.25">
      <c r="A61" s="115" t="s">
        <v>109</v>
      </c>
      <c r="B61" s="114" t="s">
        <v>39</v>
      </c>
      <c r="C61" s="116"/>
      <c r="D61" s="111">
        <v>11544000</v>
      </c>
      <c r="E61" s="111">
        <f t="shared" si="20"/>
        <v>86100</v>
      </c>
      <c r="F61" s="111">
        <f t="shared" si="8"/>
        <v>11630100</v>
      </c>
      <c r="G61" s="111">
        <f t="shared" si="9"/>
        <v>11544000</v>
      </c>
      <c r="H61" s="111"/>
      <c r="I61" s="111"/>
      <c r="J61" s="111">
        <v>86100</v>
      </c>
      <c r="K61" s="111">
        <f t="shared" si="10"/>
        <v>11630100</v>
      </c>
      <c r="L61" s="112">
        <v>2359599.73</v>
      </c>
      <c r="M61" s="112">
        <v>3227854.03</v>
      </c>
      <c r="N61" s="113">
        <v>2661192.8499999996</v>
      </c>
      <c r="O61" s="111"/>
      <c r="P61" s="111">
        <f t="shared" si="11"/>
        <v>8248646.6099999994</v>
      </c>
      <c r="Q61" s="111">
        <v>2211779.3199999998</v>
      </c>
      <c r="R61" s="111">
        <v>3213694.6399999997</v>
      </c>
      <c r="S61" s="112">
        <v>2730750.0799999996</v>
      </c>
      <c r="T61" s="111"/>
      <c r="U61" s="112">
        <f t="shared" si="13"/>
        <v>8156224.0399999991</v>
      </c>
      <c r="V61" s="111">
        <f t="shared" si="14"/>
        <v>0</v>
      </c>
      <c r="W61" s="111">
        <f t="shared" si="15"/>
        <v>3381453.3900000006</v>
      </c>
      <c r="X61" s="111"/>
      <c r="Y61" s="112">
        <f t="shared" si="16"/>
        <v>92422.570000000298</v>
      </c>
    </row>
    <row r="62" spans="1:25" s="108" customFormat="1" ht="30" customHeight="1" x14ac:dyDescent="0.25">
      <c r="A62" s="115" t="s">
        <v>110</v>
      </c>
      <c r="B62" s="114" t="s">
        <v>40</v>
      </c>
      <c r="C62" s="116"/>
      <c r="D62" s="111">
        <v>2685000</v>
      </c>
      <c r="E62" s="111">
        <f t="shared" si="20"/>
        <v>0</v>
      </c>
      <c r="F62" s="111">
        <f t="shared" si="8"/>
        <v>2685000</v>
      </c>
      <c r="G62" s="111">
        <f t="shared" si="9"/>
        <v>2685000</v>
      </c>
      <c r="H62" s="111"/>
      <c r="I62" s="111"/>
      <c r="J62" s="111"/>
      <c r="K62" s="111">
        <f t="shared" si="10"/>
        <v>2685000</v>
      </c>
      <c r="L62" s="112">
        <v>841546.83</v>
      </c>
      <c r="M62" s="112">
        <v>631510.39999999991</v>
      </c>
      <c r="N62" s="113">
        <v>554434.39</v>
      </c>
      <c r="O62" s="111"/>
      <c r="P62" s="111">
        <f t="shared" si="11"/>
        <v>2027491.62</v>
      </c>
      <c r="Q62" s="111">
        <v>841546.83</v>
      </c>
      <c r="R62" s="111">
        <v>549451.5</v>
      </c>
      <c r="S62" s="112">
        <v>567113.29</v>
      </c>
      <c r="T62" s="111"/>
      <c r="U62" s="112">
        <f t="shared" si="13"/>
        <v>1958111.62</v>
      </c>
      <c r="V62" s="111">
        <f t="shared" si="14"/>
        <v>0</v>
      </c>
      <c r="W62" s="111">
        <f t="shared" si="15"/>
        <v>657508.37999999989</v>
      </c>
      <c r="X62" s="111"/>
      <c r="Y62" s="112">
        <f t="shared" si="16"/>
        <v>69380</v>
      </c>
    </row>
    <row r="63" spans="1:25" s="108" customFormat="1" ht="30" customHeight="1" x14ac:dyDescent="0.25">
      <c r="A63" s="115" t="s">
        <v>111</v>
      </c>
      <c r="B63" s="114" t="s">
        <v>112</v>
      </c>
      <c r="C63" s="110">
        <v>100030000000</v>
      </c>
      <c r="D63" s="111">
        <f t="shared" ref="D63:O63" si="51">D64</f>
        <v>11374000</v>
      </c>
      <c r="E63" s="111">
        <f t="shared" si="20"/>
        <v>0</v>
      </c>
      <c r="F63" s="111">
        <f t="shared" si="8"/>
        <v>11374000</v>
      </c>
      <c r="G63" s="111">
        <f t="shared" si="9"/>
        <v>11374000</v>
      </c>
      <c r="H63" s="111">
        <f t="shared" si="51"/>
        <v>0</v>
      </c>
      <c r="I63" s="111">
        <f t="shared" si="51"/>
        <v>0</v>
      </c>
      <c r="J63" s="111">
        <f t="shared" si="51"/>
        <v>0</v>
      </c>
      <c r="K63" s="111">
        <f t="shared" si="10"/>
        <v>11374000</v>
      </c>
      <c r="L63" s="112">
        <f t="shared" si="51"/>
        <v>2292778.7999999998</v>
      </c>
      <c r="M63" s="112">
        <f t="shared" si="51"/>
        <v>2637249.2800000003</v>
      </c>
      <c r="N63" s="113">
        <f t="shared" si="51"/>
        <v>2061314.49</v>
      </c>
      <c r="O63" s="111">
        <f t="shared" si="51"/>
        <v>0</v>
      </c>
      <c r="P63" s="111">
        <f t="shared" si="11"/>
        <v>6991342.5700000003</v>
      </c>
      <c r="Q63" s="111">
        <f t="shared" ref="Q63:T63" si="52">Q64</f>
        <v>2292778.7999999998</v>
      </c>
      <c r="R63" s="111">
        <f t="shared" si="52"/>
        <v>2637249.2800000003</v>
      </c>
      <c r="S63" s="112">
        <f t="shared" si="52"/>
        <v>1943671.8</v>
      </c>
      <c r="T63" s="111">
        <f t="shared" si="52"/>
        <v>0</v>
      </c>
      <c r="U63" s="112">
        <f t="shared" si="13"/>
        <v>6873699.8799999999</v>
      </c>
      <c r="V63" s="111">
        <f t="shared" si="14"/>
        <v>0</v>
      </c>
      <c r="W63" s="111">
        <f t="shared" si="15"/>
        <v>4382657.43</v>
      </c>
      <c r="X63" s="111"/>
      <c r="Y63" s="112">
        <f t="shared" si="16"/>
        <v>117642.69000000041</v>
      </c>
    </row>
    <row r="64" spans="1:25" s="108" customFormat="1" ht="30" customHeight="1" x14ac:dyDescent="0.25">
      <c r="A64" s="115" t="s">
        <v>113</v>
      </c>
      <c r="B64" s="114" t="s">
        <v>114</v>
      </c>
      <c r="C64" s="110">
        <v>100030300010</v>
      </c>
      <c r="D64" s="111">
        <f>D65+D66</f>
        <v>11374000</v>
      </c>
      <c r="E64" s="111">
        <f t="shared" si="20"/>
        <v>0</v>
      </c>
      <c r="F64" s="111">
        <f t="shared" si="8"/>
        <v>11374000</v>
      </c>
      <c r="G64" s="111">
        <f t="shared" si="9"/>
        <v>11374000</v>
      </c>
      <c r="H64" s="111">
        <f t="shared" ref="H64:O64" si="53">SUM(H65,H66)</f>
        <v>0</v>
      </c>
      <c r="I64" s="111">
        <f t="shared" si="53"/>
        <v>0</v>
      </c>
      <c r="J64" s="111">
        <f t="shared" si="53"/>
        <v>0</v>
      </c>
      <c r="K64" s="111">
        <f t="shared" si="10"/>
        <v>11374000</v>
      </c>
      <c r="L64" s="112">
        <f t="shared" si="53"/>
        <v>2292778.7999999998</v>
      </c>
      <c r="M64" s="112">
        <f t="shared" si="53"/>
        <v>2637249.2800000003</v>
      </c>
      <c r="N64" s="113">
        <f t="shared" si="53"/>
        <v>2061314.49</v>
      </c>
      <c r="O64" s="111">
        <f t="shared" si="53"/>
        <v>0</v>
      </c>
      <c r="P64" s="111">
        <f t="shared" si="11"/>
        <v>6991342.5700000003</v>
      </c>
      <c r="Q64" s="111">
        <f t="shared" ref="Q64:T64" si="54">SUM(Q65,Q66)</f>
        <v>2292778.7999999998</v>
      </c>
      <c r="R64" s="111">
        <f t="shared" si="54"/>
        <v>2637249.2800000003</v>
      </c>
      <c r="S64" s="112">
        <f t="shared" si="54"/>
        <v>1943671.8</v>
      </c>
      <c r="T64" s="111">
        <f t="shared" si="54"/>
        <v>0</v>
      </c>
      <c r="U64" s="112">
        <f t="shared" si="13"/>
        <v>6873699.8799999999</v>
      </c>
      <c r="V64" s="111">
        <f t="shared" si="14"/>
        <v>0</v>
      </c>
      <c r="W64" s="111">
        <f t="shared" si="15"/>
        <v>4382657.43</v>
      </c>
      <c r="X64" s="111"/>
      <c r="Y64" s="112">
        <f t="shared" si="16"/>
        <v>117642.69000000041</v>
      </c>
    </row>
    <row r="65" spans="1:25" s="108" customFormat="1" ht="30" customHeight="1" x14ac:dyDescent="0.25">
      <c r="A65" s="115" t="s">
        <v>115</v>
      </c>
      <c r="B65" s="114" t="s">
        <v>39</v>
      </c>
      <c r="C65" s="116"/>
      <c r="D65" s="111">
        <v>8939000</v>
      </c>
      <c r="E65" s="111">
        <f t="shared" si="20"/>
        <v>0</v>
      </c>
      <c r="F65" s="111">
        <f t="shared" si="8"/>
        <v>8939000</v>
      </c>
      <c r="G65" s="111">
        <f t="shared" si="9"/>
        <v>8939000</v>
      </c>
      <c r="H65" s="111"/>
      <c r="I65" s="111"/>
      <c r="J65" s="111"/>
      <c r="K65" s="111">
        <f t="shared" si="10"/>
        <v>8939000</v>
      </c>
      <c r="L65" s="112">
        <v>1658393.5</v>
      </c>
      <c r="M65" s="112">
        <v>2290939.81</v>
      </c>
      <c r="N65" s="113">
        <v>1625299.31</v>
      </c>
      <c r="O65" s="111"/>
      <c r="P65" s="111">
        <f t="shared" si="11"/>
        <v>5574632.6200000001</v>
      </c>
      <c r="Q65" s="111">
        <v>1658393.5</v>
      </c>
      <c r="R65" s="111">
        <v>2290939.81</v>
      </c>
      <c r="S65" s="112">
        <v>1625299.31</v>
      </c>
      <c r="T65" s="111"/>
      <c r="U65" s="112">
        <f t="shared" si="13"/>
        <v>5574632.6200000001</v>
      </c>
      <c r="V65" s="111">
        <f t="shared" si="14"/>
        <v>0</v>
      </c>
      <c r="W65" s="111">
        <f t="shared" si="15"/>
        <v>3364367.38</v>
      </c>
      <c r="X65" s="111"/>
      <c r="Y65" s="112">
        <f t="shared" si="16"/>
        <v>0</v>
      </c>
    </row>
    <row r="66" spans="1:25" s="108" customFormat="1" ht="30" customHeight="1" x14ac:dyDescent="0.25">
      <c r="A66" s="115" t="s">
        <v>116</v>
      </c>
      <c r="B66" s="114" t="s">
        <v>40</v>
      </c>
      <c r="C66" s="116"/>
      <c r="D66" s="111">
        <v>2435000</v>
      </c>
      <c r="E66" s="111">
        <f t="shared" si="20"/>
        <v>0</v>
      </c>
      <c r="F66" s="111">
        <f t="shared" si="8"/>
        <v>2435000</v>
      </c>
      <c r="G66" s="111">
        <f t="shared" si="9"/>
        <v>2435000</v>
      </c>
      <c r="H66" s="111"/>
      <c r="I66" s="111"/>
      <c r="J66" s="111"/>
      <c r="K66" s="111">
        <f t="shared" si="10"/>
        <v>2435000</v>
      </c>
      <c r="L66" s="112">
        <v>634385.30000000005</v>
      </c>
      <c r="M66" s="112">
        <v>346309.47</v>
      </c>
      <c r="N66" s="113">
        <v>436015.18</v>
      </c>
      <c r="O66" s="111"/>
      <c r="P66" s="111">
        <f t="shared" si="11"/>
        <v>1416709.95</v>
      </c>
      <c r="Q66" s="111">
        <v>634385.30000000005</v>
      </c>
      <c r="R66" s="111">
        <v>346309.47</v>
      </c>
      <c r="S66" s="112">
        <v>318372.49</v>
      </c>
      <c r="T66" s="111"/>
      <c r="U66" s="112">
        <f t="shared" si="13"/>
        <v>1299067.26</v>
      </c>
      <c r="V66" s="111">
        <f t="shared" si="14"/>
        <v>0</v>
      </c>
      <c r="W66" s="111">
        <f t="shared" si="15"/>
        <v>1018290.05</v>
      </c>
      <c r="X66" s="111"/>
      <c r="Y66" s="112">
        <f t="shared" si="16"/>
        <v>117642.68999999994</v>
      </c>
    </row>
    <row r="67" spans="1:25" s="108" customFormat="1" ht="30" customHeight="1" x14ac:dyDescent="0.25">
      <c r="A67" s="115" t="s">
        <v>117</v>
      </c>
      <c r="B67" s="114" t="s">
        <v>118</v>
      </c>
      <c r="C67" s="110">
        <v>100030000000</v>
      </c>
      <c r="D67" s="111">
        <f t="shared" ref="D67:O67" si="55">D68</f>
        <v>12100000</v>
      </c>
      <c r="E67" s="111">
        <f t="shared" si="20"/>
        <v>648011.54</v>
      </c>
      <c r="F67" s="111">
        <f t="shared" si="8"/>
        <v>12748011.539999999</v>
      </c>
      <c r="G67" s="111">
        <f t="shared" si="9"/>
        <v>12100000</v>
      </c>
      <c r="H67" s="111">
        <f t="shared" si="55"/>
        <v>0</v>
      </c>
      <c r="I67" s="111">
        <f t="shared" si="55"/>
        <v>0</v>
      </c>
      <c r="J67" s="111">
        <f t="shared" si="55"/>
        <v>648011.54</v>
      </c>
      <c r="K67" s="111">
        <f t="shared" si="10"/>
        <v>12748011.539999999</v>
      </c>
      <c r="L67" s="112">
        <f t="shared" si="55"/>
        <v>3193441.74</v>
      </c>
      <c r="M67" s="112">
        <f t="shared" si="55"/>
        <v>2975272.2800000003</v>
      </c>
      <c r="N67" s="113">
        <f t="shared" si="55"/>
        <v>2785687.8</v>
      </c>
      <c r="O67" s="111">
        <f t="shared" si="55"/>
        <v>0</v>
      </c>
      <c r="P67" s="111">
        <f t="shared" si="11"/>
        <v>8954401.8200000003</v>
      </c>
      <c r="Q67" s="111">
        <f t="shared" ref="Q67:T67" si="56">Q68</f>
        <v>3081628.74</v>
      </c>
      <c r="R67" s="111">
        <f t="shared" si="56"/>
        <v>3049780.75</v>
      </c>
      <c r="S67" s="112">
        <f t="shared" si="56"/>
        <v>2665145.9200000004</v>
      </c>
      <c r="T67" s="111">
        <f t="shared" si="56"/>
        <v>0</v>
      </c>
      <c r="U67" s="112">
        <f t="shared" si="13"/>
        <v>8796555.4100000001</v>
      </c>
      <c r="V67" s="111">
        <f t="shared" si="14"/>
        <v>0</v>
      </c>
      <c r="W67" s="111">
        <f t="shared" si="15"/>
        <v>3793609.7199999988</v>
      </c>
      <c r="X67" s="111"/>
      <c r="Y67" s="112">
        <f t="shared" si="16"/>
        <v>157846.41000000015</v>
      </c>
    </row>
    <row r="68" spans="1:25" s="108" customFormat="1" ht="30" customHeight="1" x14ac:dyDescent="0.25">
      <c r="A68" s="115" t="s">
        <v>119</v>
      </c>
      <c r="B68" s="114" t="s">
        <v>120</v>
      </c>
      <c r="C68" s="110">
        <v>100030300011</v>
      </c>
      <c r="D68" s="111">
        <f>D69+D70</f>
        <v>12100000</v>
      </c>
      <c r="E68" s="111">
        <f t="shared" si="20"/>
        <v>648011.54</v>
      </c>
      <c r="F68" s="111">
        <f t="shared" si="8"/>
        <v>12748011.539999999</v>
      </c>
      <c r="G68" s="111">
        <f t="shared" si="9"/>
        <v>12100000</v>
      </c>
      <c r="H68" s="111">
        <f t="shared" ref="H68:O68" si="57">SUM(H69,H70)</f>
        <v>0</v>
      </c>
      <c r="I68" s="111">
        <f t="shared" si="57"/>
        <v>0</v>
      </c>
      <c r="J68" s="111">
        <f t="shared" si="57"/>
        <v>648011.54</v>
      </c>
      <c r="K68" s="111">
        <f t="shared" si="10"/>
        <v>12748011.539999999</v>
      </c>
      <c r="L68" s="112">
        <f t="shared" si="57"/>
        <v>3193441.74</v>
      </c>
      <c r="M68" s="112">
        <f t="shared" si="57"/>
        <v>2975272.2800000003</v>
      </c>
      <c r="N68" s="113">
        <f t="shared" si="57"/>
        <v>2785687.8</v>
      </c>
      <c r="O68" s="111">
        <f t="shared" si="57"/>
        <v>0</v>
      </c>
      <c r="P68" s="111">
        <f t="shared" si="11"/>
        <v>8954401.8200000003</v>
      </c>
      <c r="Q68" s="111">
        <f t="shared" ref="Q68:T68" si="58">SUM(Q69,Q70)</f>
        <v>3081628.74</v>
      </c>
      <c r="R68" s="111">
        <f t="shared" si="58"/>
        <v>3049780.75</v>
      </c>
      <c r="S68" s="112">
        <f t="shared" si="58"/>
        <v>2665145.9200000004</v>
      </c>
      <c r="T68" s="111">
        <f t="shared" si="58"/>
        <v>0</v>
      </c>
      <c r="U68" s="112">
        <f t="shared" si="13"/>
        <v>8796555.4100000001</v>
      </c>
      <c r="V68" s="111">
        <f t="shared" si="14"/>
        <v>0</v>
      </c>
      <c r="W68" s="111">
        <f t="shared" si="15"/>
        <v>3793609.7199999988</v>
      </c>
      <c r="X68" s="111"/>
      <c r="Y68" s="112">
        <f t="shared" si="16"/>
        <v>157846.41000000015</v>
      </c>
    </row>
    <row r="69" spans="1:25" s="108" customFormat="1" ht="30" customHeight="1" x14ac:dyDescent="0.25">
      <c r="A69" s="115" t="s">
        <v>121</v>
      </c>
      <c r="B69" s="114" t="s">
        <v>39</v>
      </c>
      <c r="C69" s="116"/>
      <c r="D69" s="111">
        <v>9550000</v>
      </c>
      <c r="E69" s="111">
        <f t="shared" si="20"/>
        <v>179550</v>
      </c>
      <c r="F69" s="111">
        <f t="shared" si="8"/>
        <v>9729550</v>
      </c>
      <c r="G69" s="111">
        <f t="shared" si="9"/>
        <v>9550000</v>
      </c>
      <c r="H69" s="111"/>
      <c r="I69" s="111"/>
      <c r="J69" s="111">
        <v>179550</v>
      </c>
      <c r="K69" s="111">
        <f t="shared" si="10"/>
        <v>9729550</v>
      </c>
      <c r="L69" s="112">
        <v>1694569.85</v>
      </c>
      <c r="M69" s="112">
        <v>2493455.4900000002</v>
      </c>
      <c r="N69" s="113">
        <v>2285411</v>
      </c>
      <c r="O69" s="111"/>
      <c r="P69" s="111">
        <f t="shared" si="11"/>
        <v>6473436.3399999999</v>
      </c>
      <c r="Q69" s="111">
        <v>1694569.85</v>
      </c>
      <c r="R69" s="111">
        <v>2493255.4900000002</v>
      </c>
      <c r="S69" s="112">
        <v>2209788.4900000002</v>
      </c>
      <c r="T69" s="111"/>
      <c r="U69" s="112">
        <f t="shared" si="13"/>
        <v>6397613.8300000001</v>
      </c>
      <c r="V69" s="111">
        <f t="shared" si="14"/>
        <v>0</v>
      </c>
      <c r="W69" s="111">
        <f t="shared" si="15"/>
        <v>3256113.66</v>
      </c>
      <c r="X69" s="111"/>
      <c r="Y69" s="112">
        <f t="shared" si="16"/>
        <v>75822.509999999776</v>
      </c>
    </row>
    <row r="70" spans="1:25" s="108" customFormat="1" ht="30" customHeight="1" x14ac:dyDescent="0.25">
      <c r="A70" s="115" t="s">
        <v>122</v>
      </c>
      <c r="B70" s="114" t="s">
        <v>40</v>
      </c>
      <c r="C70" s="116"/>
      <c r="D70" s="111">
        <v>2550000</v>
      </c>
      <c r="E70" s="111">
        <f t="shared" si="20"/>
        <v>468461.54</v>
      </c>
      <c r="F70" s="111">
        <f t="shared" si="8"/>
        <v>3018461.54</v>
      </c>
      <c r="G70" s="111">
        <f t="shared" si="9"/>
        <v>2550000</v>
      </c>
      <c r="H70" s="111"/>
      <c r="I70" s="111"/>
      <c r="J70" s="111">
        <v>468461.54</v>
      </c>
      <c r="K70" s="111">
        <f t="shared" si="10"/>
        <v>3018461.54</v>
      </c>
      <c r="L70" s="112">
        <v>1498871.89</v>
      </c>
      <c r="M70" s="112">
        <v>481816.79000000004</v>
      </c>
      <c r="N70" s="113">
        <v>500276.8</v>
      </c>
      <c r="O70" s="111"/>
      <c r="P70" s="111">
        <f t="shared" si="11"/>
        <v>2480965.48</v>
      </c>
      <c r="Q70" s="111">
        <v>1387058.89</v>
      </c>
      <c r="R70" s="111">
        <v>556525.26</v>
      </c>
      <c r="S70" s="112">
        <v>455357.43</v>
      </c>
      <c r="T70" s="111"/>
      <c r="U70" s="112">
        <f t="shared" si="13"/>
        <v>2398941.58</v>
      </c>
      <c r="V70" s="111">
        <f t="shared" si="14"/>
        <v>0</v>
      </c>
      <c r="W70" s="111">
        <f t="shared" si="15"/>
        <v>537496.06000000006</v>
      </c>
      <c r="X70" s="111"/>
      <c r="Y70" s="112">
        <f t="shared" si="16"/>
        <v>82023.899999999907</v>
      </c>
    </row>
    <row r="71" spans="1:25" s="108" customFormat="1" ht="30" customHeight="1" x14ac:dyDescent="0.25">
      <c r="A71" s="115" t="s">
        <v>123</v>
      </c>
      <c r="B71" s="114" t="s">
        <v>124</v>
      </c>
      <c r="C71" s="110">
        <v>100030000000</v>
      </c>
      <c r="D71" s="111">
        <f t="shared" ref="D71:O71" si="59">D72</f>
        <v>14738000</v>
      </c>
      <c r="E71" s="111">
        <f t="shared" si="20"/>
        <v>187500</v>
      </c>
      <c r="F71" s="111">
        <f t="shared" si="8"/>
        <v>14925500</v>
      </c>
      <c r="G71" s="111">
        <f t="shared" si="9"/>
        <v>14738000</v>
      </c>
      <c r="H71" s="111">
        <f t="shared" si="59"/>
        <v>0</v>
      </c>
      <c r="I71" s="111">
        <f t="shared" si="59"/>
        <v>0</v>
      </c>
      <c r="J71" s="111">
        <f t="shared" si="59"/>
        <v>187500</v>
      </c>
      <c r="K71" s="111">
        <f t="shared" si="10"/>
        <v>14925500</v>
      </c>
      <c r="L71" s="112">
        <f t="shared" si="59"/>
        <v>3202776.9099999997</v>
      </c>
      <c r="M71" s="112">
        <f t="shared" si="59"/>
        <v>4111352.76</v>
      </c>
      <c r="N71" s="113">
        <f t="shared" si="59"/>
        <v>3194387.38</v>
      </c>
      <c r="O71" s="111">
        <f t="shared" si="59"/>
        <v>0</v>
      </c>
      <c r="P71" s="111">
        <f t="shared" si="11"/>
        <v>10508517.050000001</v>
      </c>
      <c r="Q71" s="111">
        <f t="shared" ref="Q71:T71" si="60">Q72</f>
        <v>3156500.92</v>
      </c>
      <c r="R71" s="111">
        <f t="shared" si="60"/>
        <v>3912249.1</v>
      </c>
      <c r="S71" s="112">
        <f t="shared" si="60"/>
        <v>3436550.42</v>
      </c>
      <c r="T71" s="111">
        <f t="shared" si="60"/>
        <v>0</v>
      </c>
      <c r="U71" s="112">
        <f t="shared" si="13"/>
        <v>10505300.439999999</v>
      </c>
      <c r="V71" s="111">
        <f t="shared" si="14"/>
        <v>0</v>
      </c>
      <c r="W71" s="111">
        <f t="shared" si="15"/>
        <v>4416982.9499999993</v>
      </c>
      <c r="X71" s="111"/>
      <c r="Y71" s="112">
        <f t="shared" si="16"/>
        <v>3216.6100000012666</v>
      </c>
    </row>
    <row r="72" spans="1:25" s="108" customFormat="1" ht="30" customHeight="1" x14ac:dyDescent="0.25">
      <c r="A72" s="115" t="s">
        <v>125</v>
      </c>
      <c r="B72" s="114" t="s">
        <v>126</v>
      </c>
      <c r="C72" s="110">
        <v>100030300012</v>
      </c>
      <c r="D72" s="111">
        <f>D73+D74</f>
        <v>14738000</v>
      </c>
      <c r="E72" s="111">
        <f t="shared" si="20"/>
        <v>187500</v>
      </c>
      <c r="F72" s="111">
        <f t="shared" si="8"/>
        <v>14925500</v>
      </c>
      <c r="G72" s="111">
        <f t="shared" si="9"/>
        <v>14738000</v>
      </c>
      <c r="H72" s="111">
        <f t="shared" ref="H72:O72" si="61">SUM(H73,H74)</f>
        <v>0</v>
      </c>
      <c r="I72" s="111">
        <f t="shared" si="61"/>
        <v>0</v>
      </c>
      <c r="J72" s="111">
        <f t="shared" si="61"/>
        <v>187500</v>
      </c>
      <c r="K72" s="111">
        <f t="shared" si="10"/>
        <v>14925500</v>
      </c>
      <c r="L72" s="112">
        <f t="shared" si="61"/>
        <v>3202776.9099999997</v>
      </c>
      <c r="M72" s="112">
        <f t="shared" si="61"/>
        <v>4111352.76</v>
      </c>
      <c r="N72" s="113">
        <f t="shared" si="61"/>
        <v>3194387.38</v>
      </c>
      <c r="O72" s="111">
        <f t="shared" si="61"/>
        <v>0</v>
      </c>
      <c r="P72" s="111">
        <f t="shared" si="11"/>
        <v>10508517.050000001</v>
      </c>
      <c r="Q72" s="111">
        <f t="shared" ref="Q72:T72" si="62">SUM(Q73,Q74)</f>
        <v>3156500.92</v>
      </c>
      <c r="R72" s="111">
        <f t="shared" si="62"/>
        <v>3912249.1</v>
      </c>
      <c r="S72" s="112">
        <f t="shared" si="62"/>
        <v>3436550.42</v>
      </c>
      <c r="T72" s="111">
        <f t="shared" si="62"/>
        <v>0</v>
      </c>
      <c r="U72" s="112">
        <f t="shared" si="13"/>
        <v>10505300.439999999</v>
      </c>
      <c r="V72" s="111">
        <f t="shared" si="14"/>
        <v>0</v>
      </c>
      <c r="W72" s="111">
        <f t="shared" si="15"/>
        <v>4416982.9499999993</v>
      </c>
      <c r="X72" s="111"/>
      <c r="Y72" s="112">
        <f t="shared" si="16"/>
        <v>3216.6100000012666</v>
      </c>
    </row>
    <row r="73" spans="1:25" s="108" customFormat="1" ht="30" customHeight="1" x14ac:dyDescent="0.25">
      <c r="A73" s="115" t="s">
        <v>127</v>
      </c>
      <c r="B73" s="114" t="s">
        <v>39</v>
      </c>
      <c r="C73" s="116"/>
      <c r="D73" s="111">
        <v>11333000</v>
      </c>
      <c r="E73" s="111">
        <f t="shared" si="20"/>
        <v>187500</v>
      </c>
      <c r="F73" s="111">
        <f t="shared" si="8"/>
        <v>11520500</v>
      </c>
      <c r="G73" s="111">
        <f t="shared" si="9"/>
        <v>11333000</v>
      </c>
      <c r="H73" s="111"/>
      <c r="I73" s="111"/>
      <c r="J73" s="111">
        <v>187500</v>
      </c>
      <c r="K73" s="111">
        <f t="shared" si="10"/>
        <v>11520500</v>
      </c>
      <c r="L73" s="112">
        <v>2315873.0299999998</v>
      </c>
      <c r="M73" s="112">
        <v>3132442.46</v>
      </c>
      <c r="N73" s="113">
        <v>2409793.69</v>
      </c>
      <c r="O73" s="111"/>
      <c r="P73" s="111">
        <f t="shared" si="11"/>
        <v>7858109.1799999997</v>
      </c>
      <c r="Q73" s="111">
        <v>2269597.04</v>
      </c>
      <c r="R73" s="111">
        <v>3156377.58</v>
      </c>
      <c r="S73" s="112">
        <v>2428917.9500000002</v>
      </c>
      <c r="T73" s="111"/>
      <c r="U73" s="112">
        <f t="shared" si="13"/>
        <v>7854892.5700000003</v>
      </c>
      <c r="V73" s="111">
        <f t="shared" si="14"/>
        <v>0</v>
      </c>
      <c r="W73" s="111">
        <f t="shared" si="15"/>
        <v>3662390.8200000003</v>
      </c>
      <c r="X73" s="111"/>
      <c r="Y73" s="112">
        <f t="shared" si="16"/>
        <v>3216.609999999404</v>
      </c>
    </row>
    <row r="74" spans="1:25" s="108" customFormat="1" ht="30" customHeight="1" x14ac:dyDescent="0.25">
      <c r="A74" s="115" t="s">
        <v>128</v>
      </c>
      <c r="B74" s="114" t="s">
        <v>40</v>
      </c>
      <c r="C74" s="116"/>
      <c r="D74" s="111">
        <v>3405000</v>
      </c>
      <c r="E74" s="111">
        <f t="shared" si="20"/>
        <v>0</v>
      </c>
      <c r="F74" s="111">
        <f t="shared" si="8"/>
        <v>3405000</v>
      </c>
      <c r="G74" s="111">
        <f t="shared" si="9"/>
        <v>3405000</v>
      </c>
      <c r="H74" s="111"/>
      <c r="I74" s="111"/>
      <c r="J74" s="111"/>
      <c r="K74" s="111">
        <f t="shared" si="10"/>
        <v>3405000</v>
      </c>
      <c r="L74" s="112">
        <v>886903.88</v>
      </c>
      <c r="M74" s="112">
        <v>978910.3</v>
      </c>
      <c r="N74" s="113">
        <v>784593.69</v>
      </c>
      <c r="O74" s="111"/>
      <c r="P74" s="111">
        <f t="shared" si="11"/>
        <v>2650407.87</v>
      </c>
      <c r="Q74" s="111">
        <v>886903.88</v>
      </c>
      <c r="R74" s="111">
        <v>755871.52</v>
      </c>
      <c r="S74" s="112">
        <v>1007632.47</v>
      </c>
      <c r="T74" s="111"/>
      <c r="U74" s="112">
        <f t="shared" si="13"/>
        <v>2650407.87</v>
      </c>
      <c r="V74" s="111">
        <f t="shared" si="14"/>
        <v>0</v>
      </c>
      <c r="W74" s="111">
        <f t="shared" si="15"/>
        <v>754592.12999999989</v>
      </c>
      <c r="X74" s="111"/>
      <c r="Y74" s="112">
        <f t="shared" si="16"/>
        <v>0</v>
      </c>
    </row>
    <row r="75" spans="1:25" s="108" customFormat="1" ht="30" customHeight="1" x14ac:dyDescent="0.25">
      <c r="A75" s="115" t="s">
        <v>129</v>
      </c>
      <c r="B75" s="114" t="s">
        <v>130</v>
      </c>
      <c r="C75" s="110">
        <v>100030000000</v>
      </c>
      <c r="D75" s="111">
        <f t="shared" ref="D75:O75" si="63">D76</f>
        <v>58416000</v>
      </c>
      <c r="E75" s="111">
        <f t="shared" si="20"/>
        <v>-2809576</v>
      </c>
      <c r="F75" s="111">
        <f t="shared" si="8"/>
        <v>55606424</v>
      </c>
      <c r="G75" s="111">
        <f t="shared" si="9"/>
        <v>58416000</v>
      </c>
      <c r="H75" s="111">
        <f t="shared" si="63"/>
        <v>0</v>
      </c>
      <c r="I75" s="111">
        <f t="shared" si="63"/>
        <v>-2809576</v>
      </c>
      <c r="J75" s="111">
        <f t="shared" si="63"/>
        <v>0</v>
      </c>
      <c r="K75" s="111">
        <f t="shared" si="10"/>
        <v>55606424</v>
      </c>
      <c r="L75" s="112">
        <f t="shared" si="63"/>
        <v>7087994.6099999994</v>
      </c>
      <c r="M75" s="112">
        <f t="shared" si="63"/>
        <v>18373842.129999999</v>
      </c>
      <c r="N75" s="113">
        <f t="shared" si="63"/>
        <v>15296893.490000002</v>
      </c>
      <c r="O75" s="111">
        <f t="shared" si="63"/>
        <v>0</v>
      </c>
      <c r="P75" s="111">
        <f t="shared" si="11"/>
        <v>40758730.230000004</v>
      </c>
      <c r="Q75" s="111">
        <f t="shared" ref="Q75:T75" si="64">Q76</f>
        <v>4749422.9800000004</v>
      </c>
      <c r="R75" s="111">
        <f t="shared" si="64"/>
        <v>10686128.699999999</v>
      </c>
      <c r="S75" s="112">
        <f t="shared" si="64"/>
        <v>11611433.579999998</v>
      </c>
      <c r="T75" s="111">
        <f t="shared" si="64"/>
        <v>0</v>
      </c>
      <c r="U75" s="112">
        <f t="shared" si="13"/>
        <v>27046985.259999998</v>
      </c>
      <c r="V75" s="111">
        <f t="shared" si="14"/>
        <v>0</v>
      </c>
      <c r="W75" s="111">
        <f t="shared" si="15"/>
        <v>14847693.769999996</v>
      </c>
      <c r="X75" s="111">
        <f>X76</f>
        <v>10080.59</v>
      </c>
      <c r="Y75" s="112">
        <f t="shared" si="16"/>
        <v>13701664.380000006</v>
      </c>
    </row>
    <row r="76" spans="1:25" s="108" customFormat="1" ht="30" customHeight="1" x14ac:dyDescent="0.25">
      <c r="A76" s="115" t="s">
        <v>131</v>
      </c>
      <c r="B76" s="114" t="s">
        <v>132</v>
      </c>
      <c r="C76" s="110">
        <v>100030100000</v>
      </c>
      <c r="D76" s="111">
        <f>D77+D78</f>
        <v>58416000</v>
      </c>
      <c r="E76" s="111">
        <f t="shared" si="20"/>
        <v>-2809576</v>
      </c>
      <c r="F76" s="111">
        <f t="shared" si="8"/>
        <v>55606424</v>
      </c>
      <c r="G76" s="111">
        <f t="shared" si="9"/>
        <v>58416000</v>
      </c>
      <c r="H76" s="111">
        <f t="shared" ref="H76:T76" si="65">H77+H78</f>
        <v>0</v>
      </c>
      <c r="I76" s="111">
        <f t="shared" si="65"/>
        <v>-2809576</v>
      </c>
      <c r="J76" s="111">
        <f t="shared" si="65"/>
        <v>0</v>
      </c>
      <c r="K76" s="111">
        <f t="shared" si="10"/>
        <v>55606424</v>
      </c>
      <c r="L76" s="112">
        <f t="shared" si="65"/>
        <v>7087994.6099999994</v>
      </c>
      <c r="M76" s="112">
        <f t="shared" si="65"/>
        <v>18373842.129999999</v>
      </c>
      <c r="N76" s="113">
        <f t="shared" si="65"/>
        <v>15296893.490000002</v>
      </c>
      <c r="O76" s="111">
        <f t="shared" si="65"/>
        <v>0</v>
      </c>
      <c r="P76" s="111">
        <f t="shared" si="11"/>
        <v>40758730.230000004</v>
      </c>
      <c r="Q76" s="111">
        <f t="shared" si="65"/>
        <v>4749422.9800000004</v>
      </c>
      <c r="R76" s="111">
        <f t="shared" si="65"/>
        <v>10686128.699999999</v>
      </c>
      <c r="S76" s="112">
        <f t="shared" si="65"/>
        <v>11611433.579999998</v>
      </c>
      <c r="T76" s="111">
        <f t="shared" si="65"/>
        <v>0</v>
      </c>
      <c r="U76" s="112">
        <f t="shared" si="13"/>
        <v>27046985.259999998</v>
      </c>
      <c r="V76" s="111">
        <f t="shared" si="14"/>
        <v>0</v>
      </c>
      <c r="W76" s="111">
        <f t="shared" si="15"/>
        <v>14847693.769999996</v>
      </c>
      <c r="X76" s="111">
        <f>X77+X78</f>
        <v>10080.59</v>
      </c>
      <c r="Y76" s="112">
        <f t="shared" si="16"/>
        <v>13701664.380000006</v>
      </c>
    </row>
    <row r="77" spans="1:25" s="108" customFormat="1" ht="30" customHeight="1" x14ac:dyDescent="0.25">
      <c r="A77" s="115" t="s">
        <v>133</v>
      </c>
      <c r="B77" s="114" t="s">
        <v>39</v>
      </c>
      <c r="C77" s="116"/>
      <c r="D77" s="111">
        <v>32901000</v>
      </c>
      <c r="E77" s="111">
        <f t="shared" si="20"/>
        <v>-1771114.46</v>
      </c>
      <c r="F77" s="111">
        <f t="shared" si="8"/>
        <v>31129885.539999999</v>
      </c>
      <c r="G77" s="111">
        <f t="shared" si="9"/>
        <v>32901000</v>
      </c>
      <c r="H77" s="111"/>
      <c r="I77" s="111">
        <v>-1771114.46</v>
      </c>
      <c r="J77" s="111"/>
      <c r="K77" s="111">
        <f t="shared" si="10"/>
        <v>31129885.539999999</v>
      </c>
      <c r="L77" s="112">
        <v>3680885.04</v>
      </c>
      <c r="M77" s="112">
        <v>13104491.689999999</v>
      </c>
      <c r="N77" s="113">
        <v>7260249.4400000013</v>
      </c>
      <c r="O77" s="111"/>
      <c r="P77" s="111">
        <f t="shared" si="11"/>
        <v>24045626.170000002</v>
      </c>
      <c r="Q77" s="111">
        <v>1912460.1</v>
      </c>
      <c r="R77" s="111">
        <v>8455014.709999999</v>
      </c>
      <c r="S77" s="112">
        <v>6615721.0699999984</v>
      </c>
      <c r="T77" s="111"/>
      <c r="U77" s="112">
        <f t="shared" si="13"/>
        <v>16983195.879999995</v>
      </c>
      <c r="V77" s="111">
        <f t="shared" si="14"/>
        <v>0</v>
      </c>
      <c r="W77" s="111">
        <f t="shared" si="15"/>
        <v>7084259.3699999973</v>
      </c>
      <c r="X77" s="111"/>
      <c r="Y77" s="112">
        <f t="shared" si="16"/>
        <v>7062430.2900000066</v>
      </c>
    </row>
    <row r="78" spans="1:25" s="108" customFormat="1" ht="30" customHeight="1" x14ac:dyDescent="0.25">
      <c r="A78" s="115" t="s">
        <v>134</v>
      </c>
      <c r="B78" s="114" t="s">
        <v>40</v>
      </c>
      <c r="C78" s="116"/>
      <c r="D78" s="111">
        <v>25515000</v>
      </c>
      <c r="E78" s="111">
        <f t="shared" si="20"/>
        <v>-1038461.5399999999</v>
      </c>
      <c r="F78" s="111">
        <f t="shared" si="8"/>
        <v>24476538.460000001</v>
      </c>
      <c r="G78" s="111">
        <f t="shared" si="9"/>
        <v>25515000</v>
      </c>
      <c r="H78" s="111"/>
      <c r="I78" s="111">
        <v>-1038461.5399999999</v>
      </c>
      <c r="J78" s="111"/>
      <c r="K78" s="111">
        <f t="shared" si="10"/>
        <v>24476538.460000001</v>
      </c>
      <c r="L78" s="112">
        <v>3407109.57</v>
      </c>
      <c r="M78" s="112">
        <v>5269350.4399999995</v>
      </c>
      <c r="N78" s="113">
        <v>8036644.0500000007</v>
      </c>
      <c r="O78" s="111"/>
      <c r="P78" s="111">
        <f t="shared" si="11"/>
        <v>16713104.060000001</v>
      </c>
      <c r="Q78" s="111">
        <v>2836962.88</v>
      </c>
      <c r="R78" s="111">
        <v>2231113.9899999998</v>
      </c>
      <c r="S78" s="112">
        <v>4995712.51</v>
      </c>
      <c r="T78" s="111"/>
      <c r="U78" s="112">
        <f t="shared" si="13"/>
        <v>10063789.379999999</v>
      </c>
      <c r="V78" s="111">
        <f t="shared" si="14"/>
        <v>0</v>
      </c>
      <c r="W78" s="111">
        <f t="shared" si="15"/>
        <v>7763434.4000000004</v>
      </c>
      <c r="X78" s="111">
        <v>10080.59</v>
      </c>
      <c r="Y78" s="112">
        <f t="shared" si="16"/>
        <v>6639234.0900000017</v>
      </c>
    </row>
    <row r="79" spans="1:25" s="108" customFormat="1" ht="30" customHeight="1" x14ac:dyDescent="0.25">
      <c r="A79" s="115" t="s">
        <v>136</v>
      </c>
      <c r="B79" s="114" t="s">
        <v>137</v>
      </c>
      <c r="C79" s="110">
        <v>100030000000</v>
      </c>
      <c r="D79" s="111">
        <f t="shared" ref="D79:O79" si="66">D80</f>
        <v>13958000</v>
      </c>
      <c r="E79" s="111">
        <f t="shared" si="20"/>
        <v>141750</v>
      </c>
      <c r="F79" s="111">
        <f t="shared" si="8"/>
        <v>14099750</v>
      </c>
      <c r="G79" s="111">
        <f t="shared" si="9"/>
        <v>13958000</v>
      </c>
      <c r="H79" s="111">
        <f t="shared" si="66"/>
        <v>0</v>
      </c>
      <c r="I79" s="111">
        <f t="shared" si="66"/>
        <v>0</v>
      </c>
      <c r="J79" s="111">
        <f t="shared" si="66"/>
        <v>141750</v>
      </c>
      <c r="K79" s="111">
        <f t="shared" si="10"/>
        <v>14099750</v>
      </c>
      <c r="L79" s="112">
        <f t="shared" si="66"/>
        <v>2007330.75</v>
      </c>
      <c r="M79" s="112">
        <f t="shared" si="66"/>
        <v>3143044.72</v>
      </c>
      <c r="N79" s="113">
        <f t="shared" si="66"/>
        <v>3801057.96</v>
      </c>
      <c r="O79" s="111">
        <f t="shared" si="66"/>
        <v>0</v>
      </c>
      <c r="P79" s="111">
        <f t="shared" si="11"/>
        <v>8951433.4299999997</v>
      </c>
      <c r="Q79" s="111">
        <f t="shared" ref="Q79:T79" si="67">Q80</f>
        <v>1971630.75</v>
      </c>
      <c r="R79" s="111">
        <f t="shared" si="67"/>
        <v>3178744.72</v>
      </c>
      <c r="S79" s="112">
        <f t="shared" si="67"/>
        <v>3232699.5299999993</v>
      </c>
      <c r="T79" s="111">
        <f t="shared" si="67"/>
        <v>0</v>
      </c>
      <c r="U79" s="112">
        <f t="shared" si="13"/>
        <v>8383075</v>
      </c>
      <c r="V79" s="111">
        <f t="shared" si="14"/>
        <v>0</v>
      </c>
      <c r="W79" s="111">
        <f t="shared" si="15"/>
        <v>5148316.57</v>
      </c>
      <c r="X79" s="111"/>
      <c r="Y79" s="112">
        <f t="shared" si="16"/>
        <v>568358.4299999997</v>
      </c>
    </row>
    <row r="80" spans="1:25" s="108" customFormat="1" ht="30" customHeight="1" x14ac:dyDescent="0.25">
      <c r="A80" s="115" t="s">
        <v>138</v>
      </c>
      <c r="B80" s="114" t="s">
        <v>139</v>
      </c>
      <c r="C80" s="110">
        <v>100030300014</v>
      </c>
      <c r="D80" s="111">
        <f>D81+D82</f>
        <v>13958000</v>
      </c>
      <c r="E80" s="111">
        <f t="shared" si="20"/>
        <v>141750</v>
      </c>
      <c r="F80" s="111">
        <f t="shared" si="8"/>
        <v>14099750</v>
      </c>
      <c r="G80" s="111">
        <f t="shared" si="9"/>
        <v>13958000</v>
      </c>
      <c r="H80" s="111">
        <f t="shared" ref="H80:O80" si="68">SUM(H81,H82)</f>
        <v>0</v>
      </c>
      <c r="I80" s="111">
        <f t="shared" si="68"/>
        <v>0</v>
      </c>
      <c r="J80" s="111">
        <f t="shared" si="68"/>
        <v>141750</v>
      </c>
      <c r="K80" s="111">
        <f t="shared" si="10"/>
        <v>14099750</v>
      </c>
      <c r="L80" s="112">
        <f t="shared" si="68"/>
        <v>2007330.75</v>
      </c>
      <c r="M80" s="112">
        <f t="shared" si="68"/>
        <v>3143044.72</v>
      </c>
      <c r="N80" s="113">
        <f t="shared" si="68"/>
        <v>3801057.96</v>
      </c>
      <c r="O80" s="111">
        <f t="shared" si="68"/>
        <v>0</v>
      </c>
      <c r="P80" s="111">
        <f t="shared" si="11"/>
        <v>8951433.4299999997</v>
      </c>
      <c r="Q80" s="111">
        <f t="shared" ref="Q80:T80" si="69">SUM(Q81,Q82)</f>
        <v>1971630.75</v>
      </c>
      <c r="R80" s="111">
        <f t="shared" si="69"/>
        <v>3178744.72</v>
      </c>
      <c r="S80" s="112">
        <f t="shared" si="69"/>
        <v>3232699.5299999993</v>
      </c>
      <c r="T80" s="111">
        <f t="shared" si="69"/>
        <v>0</v>
      </c>
      <c r="U80" s="112">
        <f t="shared" si="13"/>
        <v>8383075</v>
      </c>
      <c r="V80" s="111">
        <f t="shared" si="14"/>
        <v>0</v>
      </c>
      <c r="W80" s="111">
        <f t="shared" si="15"/>
        <v>5148316.57</v>
      </c>
      <c r="X80" s="111"/>
      <c r="Y80" s="112">
        <f t="shared" si="16"/>
        <v>568358.4299999997</v>
      </c>
    </row>
    <row r="81" spans="1:25" s="108" customFormat="1" ht="30" customHeight="1" x14ac:dyDescent="0.25">
      <c r="A81" s="115" t="s">
        <v>140</v>
      </c>
      <c r="B81" s="114" t="s">
        <v>39</v>
      </c>
      <c r="C81" s="116"/>
      <c r="D81" s="111">
        <v>11580000</v>
      </c>
      <c r="E81" s="111">
        <f t="shared" si="20"/>
        <v>141750</v>
      </c>
      <c r="F81" s="111">
        <f t="shared" si="8"/>
        <v>11721750</v>
      </c>
      <c r="G81" s="111">
        <f t="shared" si="9"/>
        <v>11580000</v>
      </c>
      <c r="H81" s="111"/>
      <c r="I81" s="111"/>
      <c r="J81" s="111">
        <v>141750</v>
      </c>
      <c r="K81" s="111">
        <f t="shared" si="10"/>
        <v>11721750</v>
      </c>
      <c r="L81" s="112">
        <v>1750559.65</v>
      </c>
      <c r="M81" s="112">
        <v>2876206.43</v>
      </c>
      <c r="N81" s="113">
        <v>3065693.9699999997</v>
      </c>
      <c r="O81" s="111"/>
      <c r="P81" s="111">
        <f t="shared" si="11"/>
        <v>7692460.0499999998</v>
      </c>
      <c r="Q81" s="111">
        <v>1750559.65</v>
      </c>
      <c r="R81" s="111">
        <v>2876206.43</v>
      </c>
      <c r="S81" s="112">
        <v>2497335.5399999996</v>
      </c>
      <c r="T81" s="111"/>
      <c r="U81" s="112">
        <f t="shared" si="13"/>
        <v>7124101.6199999992</v>
      </c>
      <c r="V81" s="111">
        <f t="shared" si="14"/>
        <v>0</v>
      </c>
      <c r="W81" s="111">
        <f t="shared" si="15"/>
        <v>4029289.95</v>
      </c>
      <c r="X81" s="111"/>
      <c r="Y81" s="112">
        <f t="shared" si="16"/>
        <v>568358.43000000063</v>
      </c>
    </row>
    <row r="82" spans="1:25" s="108" customFormat="1" ht="30" customHeight="1" x14ac:dyDescent="0.25">
      <c r="A82" s="115" t="s">
        <v>141</v>
      </c>
      <c r="B82" s="114" t="s">
        <v>40</v>
      </c>
      <c r="C82" s="116"/>
      <c r="D82" s="111">
        <v>2378000</v>
      </c>
      <c r="E82" s="111">
        <f t="shared" si="20"/>
        <v>0</v>
      </c>
      <c r="F82" s="111">
        <f t="shared" si="8"/>
        <v>2378000</v>
      </c>
      <c r="G82" s="111">
        <f t="shared" si="9"/>
        <v>2378000</v>
      </c>
      <c r="H82" s="111"/>
      <c r="I82" s="111"/>
      <c r="J82" s="111"/>
      <c r="K82" s="111">
        <f t="shared" si="10"/>
        <v>2378000</v>
      </c>
      <c r="L82" s="112">
        <v>256771.1</v>
      </c>
      <c r="M82" s="112">
        <v>266838.28999999998</v>
      </c>
      <c r="N82" s="113">
        <v>735363.99</v>
      </c>
      <c r="O82" s="111"/>
      <c r="P82" s="111">
        <f t="shared" si="11"/>
        <v>1258973.3799999999</v>
      </c>
      <c r="Q82" s="111">
        <v>221071.1</v>
      </c>
      <c r="R82" s="111">
        <v>302538.29000000004</v>
      </c>
      <c r="S82" s="112">
        <v>735363.99</v>
      </c>
      <c r="T82" s="111"/>
      <c r="U82" s="112">
        <f t="shared" si="13"/>
        <v>1258973.3799999999</v>
      </c>
      <c r="V82" s="111">
        <f t="shared" si="14"/>
        <v>0</v>
      </c>
      <c r="W82" s="111">
        <f t="shared" si="15"/>
        <v>1119026.6200000001</v>
      </c>
      <c r="X82" s="111"/>
      <c r="Y82" s="112">
        <f t="shared" si="16"/>
        <v>0</v>
      </c>
    </row>
    <row r="83" spans="1:25" s="108" customFormat="1" ht="30" customHeight="1" x14ac:dyDescent="0.25">
      <c r="A83" s="115" t="s">
        <v>142</v>
      </c>
      <c r="B83" s="114" t="s">
        <v>143</v>
      </c>
      <c r="C83" s="110">
        <v>100030000000</v>
      </c>
      <c r="D83" s="111">
        <f t="shared" ref="D83:O83" si="70">D84</f>
        <v>13984000</v>
      </c>
      <c r="E83" s="111">
        <f t="shared" si="20"/>
        <v>342300</v>
      </c>
      <c r="F83" s="111">
        <f t="shared" si="8"/>
        <v>14326300</v>
      </c>
      <c r="G83" s="111">
        <f t="shared" si="9"/>
        <v>13984000</v>
      </c>
      <c r="H83" s="111">
        <f t="shared" si="70"/>
        <v>0</v>
      </c>
      <c r="I83" s="111">
        <f t="shared" si="70"/>
        <v>0</v>
      </c>
      <c r="J83" s="111">
        <f t="shared" si="70"/>
        <v>342300</v>
      </c>
      <c r="K83" s="111">
        <f t="shared" si="10"/>
        <v>14326300</v>
      </c>
      <c r="L83" s="112">
        <f t="shared" si="70"/>
        <v>2616439.69</v>
      </c>
      <c r="M83" s="112">
        <f t="shared" si="70"/>
        <v>3519811.09</v>
      </c>
      <c r="N83" s="113">
        <f t="shared" si="70"/>
        <v>2570162.3099999996</v>
      </c>
      <c r="O83" s="111">
        <f t="shared" si="70"/>
        <v>0</v>
      </c>
      <c r="P83" s="111">
        <f t="shared" si="11"/>
        <v>8706413.0899999999</v>
      </c>
      <c r="Q83" s="111">
        <f t="shared" ref="Q83:T83" si="71">Q84</f>
        <v>2535220.41</v>
      </c>
      <c r="R83" s="111">
        <f t="shared" si="71"/>
        <v>3439169.44</v>
      </c>
      <c r="S83" s="112">
        <f t="shared" si="71"/>
        <v>2647315.5999999996</v>
      </c>
      <c r="T83" s="111">
        <f t="shared" si="71"/>
        <v>0</v>
      </c>
      <c r="U83" s="112">
        <f t="shared" si="13"/>
        <v>8621705.4499999993</v>
      </c>
      <c r="V83" s="111">
        <f t="shared" si="14"/>
        <v>0</v>
      </c>
      <c r="W83" s="111">
        <f t="shared" si="15"/>
        <v>5619886.9100000001</v>
      </c>
      <c r="X83" s="111"/>
      <c r="Y83" s="112">
        <f t="shared" si="16"/>
        <v>84707.640000000596</v>
      </c>
    </row>
    <row r="84" spans="1:25" s="108" customFormat="1" ht="30" customHeight="1" x14ac:dyDescent="0.25">
      <c r="A84" s="115" t="s">
        <v>144</v>
      </c>
      <c r="B84" s="114" t="s">
        <v>145</v>
      </c>
      <c r="C84" s="110">
        <v>100030300016</v>
      </c>
      <c r="D84" s="111">
        <f>D85+D86</f>
        <v>13984000</v>
      </c>
      <c r="E84" s="111">
        <f t="shared" si="20"/>
        <v>342300</v>
      </c>
      <c r="F84" s="111">
        <f t="shared" ref="F84:F151" si="72">D84+E84</f>
        <v>14326300</v>
      </c>
      <c r="G84" s="111">
        <f t="shared" si="9"/>
        <v>13984000</v>
      </c>
      <c r="H84" s="111">
        <f t="shared" ref="H84:O84" si="73">SUM(H85,H86)</f>
        <v>0</v>
      </c>
      <c r="I84" s="111">
        <f t="shared" si="73"/>
        <v>0</v>
      </c>
      <c r="J84" s="111">
        <f t="shared" si="73"/>
        <v>342300</v>
      </c>
      <c r="K84" s="111">
        <f t="shared" si="10"/>
        <v>14326300</v>
      </c>
      <c r="L84" s="112">
        <f t="shared" si="73"/>
        <v>2616439.69</v>
      </c>
      <c r="M84" s="112">
        <f t="shared" si="73"/>
        <v>3519811.09</v>
      </c>
      <c r="N84" s="113">
        <f t="shared" si="73"/>
        <v>2570162.3099999996</v>
      </c>
      <c r="O84" s="111">
        <f t="shared" si="73"/>
        <v>0</v>
      </c>
      <c r="P84" s="111">
        <f t="shared" si="11"/>
        <v>8706413.0899999999</v>
      </c>
      <c r="Q84" s="111">
        <f t="shared" ref="Q84:T84" si="74">SUM(Q85,Q86)</f>
        <v>2535220.41</v>
      </c>
      <c r="R84" s="111">
        <f t="shared" si="74"/>
        <v>3439169.44</v>
      </c>
      <c r="S84" s="112">
        <f t="shared" si="74"/>
        <v>2647315.5999999996</v>
      </c>
      <c r="T84" s="111">
        <f t="shared" si="74"/>
        <v>0</v>
      </c>
      <c r="U84" s="112">
        <f t="shared" si="13"/>
        <v>8621705.4499999993</v>
      </c>
      <c r="V84" s="111">
        <f t="shared" si="14"/>
        <v>0</v>
      </c>
      <c r="W84" s="111">
        <f t="shared" si="15"/>
        <v>5619886.9100000001</v>
      </c>
      <c r="X84" s="111"/>
      <c r="Y84" s="112">
        <f t="shared" si="16"/>
        <v>84707.640000000596</v>
      </c>
    </row>
    <row r="85" spans="1:25" s="108" customFormat="1" ht="30" customHeight="1" x14ac:dyDescent="0.25">
      <c r="A85" s="115" t="s">
        <v>146</v>
      </c>
      <c r="B85" s="114" t="s">
        <v>39</v>
      </c>
      <c r="C85" s="116"/>
      <c r="D85" s="111">
        <v>11086000</v>
      </c>
      <c r="E85" s="111">
        <f t="shared" si="20"/>
        <v>342300</v>
      </c>
      <c r="F85" s="111">
        <f t="shared" si="72"/>
        <v>11428300</v>
      </c>
      <c r="G85" s="111">
        <f t="shared" ref="G85:G152" si="75">D85</f>
        <v>11086000</v>
      </c>
      <c r="H85" s="111"/>
      <c r="I85" s="111"/>
      <c r="J85" s="111">
        <v>342300</v>
      </c>
      <c r="K85" s="111">
        <f t="shared" ref="K85:K152" si="76">SUM(G85:J85)</f>
        <v>11428300</v>
      </c>
      <c r="L85" s="112">
        <v>1786987.39</v>
      </c>
      <c r="M85" s="112">
        <v>2922737.21</v>
      </c>
      <c r="N85" s="113">
        <v>1926260.9499999997</v>
      </c>
      <c r="O85" s="111"/>
      <c r="P85" s="111">
        <f t="shared" ref="P85:P152" si="77">SUM(L85:O85)</f>
        <v>6635985.5499999989</v>
      </c>
      <c r="Q85" s="111">
        <v>1732120.79</v>
      </c>
      <c r="R85" s="111">
        <v>2928877.56</v>
      </c>
      <c r="S85" s="112">
        <v>1893434.2399999998</v>
      </c>
      <c r="T85" s="111"/>
      <c r="U85" s="112">
        <f t="shared" ref="U85:U152" si="78">SUM(Q85:T85)</f>
        <v>6554432.5899999999</v>
      </c>
      <c r="V85" s="111">
        <f t="shared" ref="V85:V152" si="79">F85-K85</f>
        <v>0</v>
      </c>
      <c r="W85" s="111">
        <f t="shared" ref="W85:W152" si="80">K85-P85</f>
        <v>4792314.4500000011</v>
      </c>
      <c r="X85" s="111"/>
      <c r="Y85" s="112">
        <f t="shared" ref="Y85:Y152" si="81">P85-U85-X85</f>
        <v>81552.959999999031</v>
      </c>
    </row>
    <row r="86" spans="1:25" s="108" customFormat="1" ht="30" customHeight="1" x14ac:dyDescent="0.25">
      <c r="A86" s="115" t="s">
        <v>147</v>
      </c>
      <c r="B86" s="114" t="s">
        <v>40</v>
      </c>
      <c r="C86" s="116"/>
      <c r="D86" s="111">
        <v>2898000</v>
      </c>
      <c r="E86" s="111">
        <f t="shared" si="20"/>
        <v>0</v>
      </c>
      <c r="F86" s="111">
        <f t="shared" si="72"/>
        <v>2898000</v>
      </c>
      <c r="G86" s="111">
        <f t="shared" si="75"/>
        <v>2898000</v>
      </c>
      <c r="H86" s="111"/>
      <c r="I86" s="111"/>
      <c r="J86" s="111"/>
      <c r="K86" s="111">
        <f t="shared" si="76"/>
        <v>2898000</v>
      </c>
      <c r="L86" s="112">
        <v>829452.3</v>
      </c>
      <c r="M86" s="112">
        <v>597073.88</v>
      </c>
      <c r="N86" s="113">
        <v>643901.36</v>
      </c>
      <c r="O86" s="111"/>
      <c r="P86" s="111">
        <f t="shared" si="77"/>
        <v>2070427.54</v>
      </c>
      <c r="Q86" s="111">
        <v>803099.62</v>
      </c>
      <c r="R86" s="111">
        <v>510291.88</v>
      </c>
      <c r="S86" s="112">
        <v>753881.36</v>
      </c>
      <c r="T86" s="111"/>
      <c r="U86" s="112">
        <f t="shared" si="78"/>
        <v>2067272.8599999999</v>
      </c>
      <c r="V86" s="111">
        <f t="shared" si="79"/>
        <v>0</v>
      </c>
      <c r="W86" s="111">
        <f t="shared" si="80"/>
        <v>827572.46</v>
      </c>
      <c r="X86" s="111"/>
      <c r="Y86" s="112">
        <f t="shared" si="81"/>
        <v>3154.6800000001676</v>
      </c>
    </row>
    <row r="87" spans="1:25" s="108" customFormat="1" ht="30" customHeight="1" x14ac:dyDescent="0.25">
      <c r="A87" s="115" t="s">
        <v>148</v>
      </c>
      <c r="B87" s="114" t="s">
        <v>149</v>
      </c>
      <c r="C87" s="110">
        <v>100030000000</v>
      </c>
      <c r="D87" s="111">
        <f t="shared" ref="D87:O87" si="82">D88</f>
        <v>7524000</v>
      </c>
      <c r="E87" s="111">
        <f t="shared" si="20"/>
        <v>1770976</v>
      </c>
      <c r="F87" s="111">
        <f t="shared" si="72"/>
        <v>9294976</v>
      </c>
      <c r="G87" s="111">
        <f t="shared" si="75"/>
        <v>7524000</v>
      </c>
      <c r="H87" s="111">
        <f t="shared" si="82"/>
        <v>0</v>
      </c>
      <c r="I87" s="111">
        <f t="shared" si="82"/>
        <v>0</v>
      </c>
      <c r="J87" s="111">
        <f t="shared" si="82"/>
        <v>1770976</v>
      </c>
      <c r="K87" s="111">
        <f t="shared" si="76"/>
        <v>9294976</v>
      </c>
      <c r="L87" s="112">
        <f t="shared" si="82"/>
        <v>3457982.9800000004</v>
      </c>
      <c r="M87" s="112">
        <f t="shared" si="82"/>
        <v>4442473.4899999993</v>
      </c>
      <c r="N87" s="113">
        <f t="shared" si="82"/>
        <v>426891.07</v>
      </c>
      <c r="O87" s="111">
        <f t="shared" si="82"/>
        <v>0</v>
      </c>
      <c r="P87" s="111">
        <f t="shared" si="77"/>
        <v>8327347.54</v>
      </c>
      <c r="Q87" s="111">
        <f t="shared" ref="Q87:T87" si="83">Q88</f>
        <v>3106338.16</v>
      </c>
      <c r="R87" s="111">
        <f t="shared" si="83"/>
        <v>4419852.9400000004</v>
      </c>
      <c r="S87" s="112">
        <f t="shared" si="83"/>
        <v>489995.63000000024</v>
      </c>
      <c r="T87" s="111">
        <f t="shared" si="83"/>
        <v>0</v>
      </c>
      <c r="U87" s="112">
        <f t="shared" si="78"/>
        <v>8016186.7300000004</v>
      </c>
      <c r="V87" s="111">
        <f t="shared" si="79"/>
        <v>0</v>
      </c>
      <c r="W87" s="111">
        <f t="shared" si="80"/>
        <v>967628.46</v>
      </c>
      <c r="X87" s="111"/>
      <c r="Y87" s="112">
        <f t="shared" si="81"/>
        <v>311160.80999999959</v>
      </c>
    </row>
    <row r="88" spans="1:25" s="108" customFormat="1" ht="30" customHeight="1" x14ac:dyDescent="0.25">
      <c r="A88" s="115" t="s">
        <v>150</v>
      </c>
      <c r="B88" s="114" t="s">
        <v>151</v>
      </c>
      <c r="C88" s="110">
        <v>100030300017</v>
      </c>
      <c r="D88" s="111">
        <f>D89+D90</f>
        <v>7524000</v>
      </c>
      <c r="E88" s="111">
        <f t="shared" si="20"/>
        <v>1770976</v>
      </c>
      <c r="F88" s="111">
        <f t="shared" si="72"/>
        <v>9294976</v>
      </c>
      <c r="G88" s="111">
        <f t="shared" si="75"/>
        <v>7524000</v>
      </c>
      <c r="H88" s="111">
        <f t="shared" ref="H88:O88" si="84">SUM(H89,H90)</f>
        <v>0</v>
      </c>
      <c r="I88" s="111">
        <f t="shared" si="84"/>
        <v>0</v>
      </c>
      <c r="J88" s="111">
        <f t="shared" si="84"/>
        <v>1770976</v>
      </c>
      <c r="K88" s="111">
        <f t="shared" si="76"/>
        <v>9294976</v>
      </c>
      <c r="L88" s="112">
        <f t="shared" si="84"/>
        <v>3457982.9800000004</v>
      </c>
      <c r="M88" s="112">
        <f t="shared" si="84"/>
        <v>4442473.4899999993</v>
      </c>
      <c r="N88" s="113">
        <f t="shared" si="84"/>
        <v>426891.07</v>
      </c>
      <c r="O88" s="111">
        <f t="shared" si="84"/>
        <v>0</v>
      </c>
      <c r="P88" s="111">
        <f t="shared" si="77"/>
        <v>8327347.54</v>
      </c>
      <c r="Q88" s="111">
        <f t="shared" ref="Q88:T88" si="85">SUM(Q89,Q90)</f>
        <v>3106338.16</v>
      </c>
      <c r="R88" s="111">
        <f t="shared" si="85"/>
        <v>4419852.9400000004</v>
      </c>
      <c r="S88" s="112">
        <f t="shared" si="85"/>
        <v>489995.63000000024</v>
      </c>
      <c r="T88" s="111">
        <f t="shared" si="85"/>
        <v>0</v>
      </c>
      <c r="U88" s="112">
        <f t="shared" si="78"/>
        <v>8016186.7300000004</v>
      </c>
      <c r="V88" s="111">
        <f t="shared" si="79"/>
        <v>0</v>
      </c>
      <c r="W88" s="111">
        <f t="shared" si="80"/>
        <v>967628.46</v>
      </c>
      <c r="X88" s="111"/>
      <c r="Y88" s="112">
        <f t="shared" si="81"/>
        <v>311160.80999999959</v>
      </c>
    </row>
    <row r="89" spans="1:25" s="108" customFormat="1" ht="30" customHeight="1" x14ac:dyDescent="0.25">
      <c r="A89" s="115" t="s">
        <v>152</v>
      </c>
      <c r="B89" s="114" t="s">
        <v>39</v>
      </c>
      <c r="C89" s="116"/>
      <c r="D89" s="111">
        <v>5025000</v>
      </c>
      <c r="E89" s="111">
        <f t="shared" si="20"/>
        <v>1770976</v>
      </c>
      <c r="F89" s="111">
        <f t="shared" si="72"/>
        <v>6795976</v>
      </c>
      <c r="G89" s="111">
        <f t="shared" si="75"/>
        <v>5025000</v>
      </c>
      <c r="H89" s="111"/>
      <c r="I89" s="111"/>
      <c r="J89" s="111">
        <v>1770976</v>
      </c>
      <c r="K89" s="111">
        <f t="shared" si="76"/>
        <v>6795976</v>
      </c>
      <c r="L89" s="112">
        <v>2803268.93</v>
      </c>
      <c r="M89" s="112">
        <v>3346314.4599999995</v>
      </c>
      <c r="N89" s="113">
        <v>43896.21</v>
      </c>
      <c r="O89" s="111"/>
      <c r="P89" s="111">
        <f t="shared" si="77"/>
        <v>6193479.5999999996</v>
      </c>
      <c r="Q89" s="111">
        <v>2713429.93</v>
      </c>
      <c r="R89" s="111">
        <v>3341196.6200000006</v>
      </c>
      <c r="S89" s="112">
        <v>67576.240000000224</v>
      </c>
      <c r="T89" s="111"/>
      <c r="U89" s="112">
        <f t="shared" si="78"/>
        <v>6122202.790000001</v>
      </c>
      <c r="V89" s="111">
        <f t="shared" si="79"/>
        <v>0</v>
      </c>
      <c r="W89" s="111">
        <f t="shared" si="80"/>
        <v>602496.40000000037</v>
      </c>
      <c r="X89" s="111"/>
      <c r="Y89" s="112">
        <f t="shared" si="81"/>
        <v>71276.809999998659</v>
      </c>
    </row>
    <row r="90" spans="1:25" s="108" customFormat="1" ht="30" customHeight="1" x14ac:dyDescent="0.25">
      <c r="A90" s="115" t="s">
        <v>153</v>
      </c>
      <c r="B90" s="114" t="s">
        <v>40</v>
      </c>
      <c r="C90" s="116"/>
      <c r="D90" s="111">
        <v>2499000</v>
      </c>
      <c r="E90" s="111">
        <f t="shared" si="20"/>
        <v>0</v>
      </c>
      <c r="F90" s="111">
        <f t="shared" si="72"/>
        <v>2499000</v>
      </c>
      <c r="G90" s="111">
        <f t="shared" si="75"/>
        <v>2499000</v>
      </c>
      <c r="H90" s="111"/>
      <c r="I90" s="111"/>
      <c r="J90" s="111"/>
      <c r="K90" s="111">
        <f t="shared" si="76"/>
        <v>2499000</v>
      </c>
      <c r="L90" s="112">
        <v>654714.05000000005</v>
      </c>
      <c r="M90" s="112">
        <v>1096159.03</v>
      </c>
      <c r="N90" s="113">
        <v>382994.86</v>
      </c>
      <c r="O90" s="111"/>
      <c r="P90" s="111">
        <f t="shared" si="77"/>
        <v>2133867.94</v>
      </c>
      <c r="Q90" s="111">
        <v>392908.23</v>
      </c>
      <c r="R90" s="111">
        <v>1078656.32</v>
      </c>
      <c r="S90" s="112">
        <v>422419.39</v>
      </c>
      <c r="T90" s="111"/>
      <c r="U90" s="112">
        <f t="shared" si="78"/>
        <v>1893983.94</v>
      </c>
      <c r="V90" s="111">
        <f t="shared" si="79"/>
        <v>0</v>
      </c>
      <c r="W90" s="111">
        <f t="shared" si="80"/>
        <v>365132.06000000006</v>
      </c>
      <c r="X90" s="111"/>
      <c r="Y90" s="112">
        <f t="shared" si="81"/>
        <v>239884</v>
      </c>
    </row>
    <row r="91" spans="1:25" s="98" customFormat="1" ht="30" customHeight="1" x14ac:dyDescent="0.25">
      <c r="A91" s="98" t="s">
        <v>170</v>
      </c>
      <c r="B91" s="106" t="s">
        <v>156</v>
      </c>
      <c r="C91" s="107">
        <v>100000100002000</v>
      </c>
      <c r="D91" s="101">
        <f t="shared" ref="D91:D92" si="86">D92</f>
        <v>3867000</v>
      </c>
      <c r="E91" s="101">
        <f t="shared" si="20"/>
        <v>0</v>
      </c>
      <c r="F91" s="101">
        <f t="shared" si="72"/>
        <v>3867000</v>
      </c>
      <c r="G91" s="101">
        <f t="shared" si="75"/>
        <v>3867000</v>
      </c>
      <c r="H91" s="117">
        <f>H92</f>
        <v>0</v>
      </c>
      <c r="I91" s="102">
        <f t="shared" ref="I91:J92" si="87">I92</f>
        <v>-78469.679999999993</v>
      </c>
      <c r="J91" s="102">
        <f t="shared" si="87"/>
        <v>78469.679999999993</v>
      </c>
      <c r="K91" s="101">
        <f t="shared" si="76"/>
        <v>3867000</v>
      </c>
      <c r="L91" s="102">
        <f>L92</f>
        <v>329072</v>
      </c>
      <c r="M91" s="102">
        <f t="shared" ref="M91:O92" si="88">M92</f>
        <v>319238.64</v>
      </c>
      <c r="N91" s="103">
        <f t="shared" si="88"/>
        <v>357704.04</v>
      </c>
      <c r="O91" s="101">
        <f t="shared" si="88"/>
        <v>0</v>
      </c>
      <c r="P91" s="101">
        <f t="shared" si="77"/>
        <v>1006014.6799999999</v>
      </c>
      <c r="Q91" s="101">
        <f t="shared" ref="Q91:S92" si="89">Q92</f>
        <v>329072</v>
      </c>
      <c r="R91" s="101">
        <f t="shared" si="89"/>
        <v>257601</v>
      </c>
      <c r="S91" s="102">
        <f t="shared" si="89"/>
        <v>275685.32</v>
      </c>
      <c r="T91" s="101"/>
      <c r="U91" s="102">
        <f t="shared" si="78"/>
        <v>862358.32000000007</v>
      </c>
      <c r="V91" s="101">
        <f t="shared" si="79"/>
        <v>0</v>
      </c>
      <c r="W91" s="101">
        <f t="shared" si="80"/>
        <v>2860985.3200000003</v>
      </c>
      <c r="X91" s="101"/>
      <c r="Y91" s="102">
        <f t="shared" si="81"/>
        <v>143656.35999999987</v>
      </c>
    </row>
    <row r="92" spans="1:25" s="108" customFormat="1" ht="30" customHeight="1" x14ac:dyDescent="0.25">
      <c r="A92" s="108" t="s">
        <v>53</v>
      </c>
      <c r="B92" s="109" t="s">
        <v>169</v>
      </c>
      <c r="C92" s="110">
        <v>100000000000</v>
      </c>
      <c r="D92" s="111">
        <f t="shared" si="86"/>
        <v>3867000</v>
      </c>
      <c r="E92" s="111">
        <f t="shared" si="20"/>
        <v>0</v>
      </c>
      <c r="F92" s="111">
        <f t="shared" si="72"/>
        <v>3867000</v>
      </c>
      <c r="G92" s="111">
        <f t="shared" si="75"/>
        <v>3867000</v>
      </c>
      <c r="H92" s="118">
        <f>H93</f>
        <v>0</v>
      </c>
      <c r="I92" s="112">
        <f t="shared" si="87"/>
        <v>-78469.679999999993</v>
      </c>
      <c r="J92" s="112">
        <f t="shared" si="87"/>
        <v>78469.679999999993</v>
      </c>
      <c r="K92" s="111">
        <f t="shared" si="76"/>
        <v>3867000</v>
      </c>
      <c r="L92" s="112">
        <f>L93</f>
        <v>329072</v>
      </c>
      <c r="M92" s="112">
        <f t="shared" si="88"/>
        <v>319238.64</v>
      </c>
      <c r="N92" s="113">
        <f t="shared" si="88"/>
        <v>357704.04</v>
      </c>
      <c r="O92" s="111">
        <f t="shared" si="88"/>
        <v>0</v>
      </c>
      <c r="P92" s="111">
        <f t="shared" si="77"/>
        <v>1006014.6799999999</v>
      </c>
      <c r="Q92" s="111">
        <f t="shared" si="89"/>
        <v>329072</v>
      </c>
      <c r="R92" s="111">
        <f t="shared" si="89"/>
        <v>257601</v>
      </c>
      <c r="S92" s="112">
        <f t="shared" si="89"/>
        <v>275685.32</v>
      </c>
      <c r="T92" s="111"/>
      <c r="U92" s="112">
        <f t="shared" si="78"/>
        <v>862358.32000000007</v>
      </c>
      <c r="V92" s="111">
        <f t="shared" si="79"/>
        <v>0</v>
      </c>
      <c r="W92" s="111">
        <f t="shared" si="80"/>
        <v>2860985.3200000003</v>
      </c>
      <c r="X92" s="111"/>
      <c r="Y92" s="112">
        <f t="shared" si="81"/>
        <v>143656.35999999987</v>
      </c>
    </row>
    <row r="93" spans="1:25" s="108" customFormat="1" ht="30" customHeight="1" x14ac:dyDescent="0.25">
      <c r="A93" s="108" t="s">
        <v>54</v>
      </c>
      <c r="B93" s="114" t="s">
        <v>55</v>
      </c>
      <c r="C93" s="110">
        <v>100030000000</v>
      </c>
      <c r="D93" s="111">
        <f t="shared" ref="D93:I93" si="90">D94+D98+D102</f>
        <v>3867000</v>
      </c>
      <c r="E93" s="111">
        <f t="shared" si="90"/>
        <v>0</v>
      </c>
      <c r="F93" s="111">
        <f t="shared" si="90"/>
        <v>3867000</v>
      </c>
      <c r="G93" s="111">
        <f t="shared" si="90"/>
        <v>3867000</v>
      </c>
      <c r="H93" s="111">
        <f t="shared" si="90"/>
        <v>0</v>
      </c>
      <c r="I93" s="111">
        <f t="shared" si="90"/>
        <v>-78469.679999999993</v>
      </c>
      <c r="J93" s="111">
        <f>J94+J98+J102</f>
        <v>78469.679999999993</v>
      </c>
      <c r="K93" s="111">
        <f t="shared" ref="K93" si="91">K94+K98+K102</f>
        <v>3867000</v>
      </c>
      <c r="L93" s="112">
        <f t="shared" ref="L93" si="92">L94+L98+L102</f>
        <v>329072</v>
      </c>
      <c r="M93" s="112">
        <f t="shared" ref="M93" si="93">M94+M98+M102</f>
        <v>319238.64</v>
      </c>
      <c r="N93" s="113">
        <f t="shared" ref="N93" si="94">N94+N98+N102</f>
        <v>357704.04</v>
      </c>
      <c r="O93" s="111">
        <f t="shared" ref="O93" si="95">O94+O98+O102</f>
        <v>0</v>
      </c>
      <c r="P93" s="111">
        <f t="shared" ref="P93:Q93" si="96">P94+P98+P102</f>
        <v>1006014.68</v>
      </c>
      <c r="Q93" s="111">
        <f t="shared" si="96"/>
        <v>329072</v>
      </c>
      <c r="R93" s="111">
        <f t="shared" ref="R93" si="97">R94+R98+R102</f>
        <v>257601</v>
      </c>
      <c r="S93" s="112">
        <f t="shared" ref="S93" si="98">S94+S98+S102</f>
        <v>275685.32</v>
      </c>
      <c r="T93" s="111">
        <f t="shared" ref="T93" si="99">T94+T98+T102</f>
        <v>0</v>
      </c>
      <c r="U93" s="112">
        <f t="shared" ref="U93" si="100">U94+U98+U102</f>
        <v>862358.32000000007</v>
      </c>
      <c r="V93" s="111">
        <f t="shared" ref="V93" si="101">V94+V98+V102</f>
        <v>0</v>
      </c>
      <c r="W93" s="111">
        <f t="shared" ref="W93:X93" si="102">W94+W98+W102</f>
        <v>2860985.32</v>
      </c>
      <c r="X93" s="111">
        <f t="shared" si="102"/>
        <v>0</v>
      </c>
      <c r="Y93" s="111">
        <f t="shared" ref="Y93" si="103">Y94+Y98+Y102</f>
        <v>143656.35999999999</v>
      </c>
    </row>
    <row r="94" spans="1:25" s="108" customFormat="1" ht="30" customHeight="1" x14ac:dyDescent="0.25">
      <c r="A94" s="115" t="s">
        <v>129</v>
      </c>
      <c r="B94" s="114" t="s">
        <v>130</v>
      </c>
      <c r="C94" s="110">
        <v>100030000000</v>
      </c>
      <c r="D94" s="111">
        <f t="shared" ref="D94:O94" si="104">D95</f>
        <v>3867000</v>
      </c>
      <c r="E94" s="111">
        <f t="shared" ref="E94:E160" si="105">H94+I94+J94</f>
        <v>-78469.679999999993</v>
      </c>
      <c r="F94" s="111">
        <f>D94+E94</f>
        <v>3788530.32</v>
      </c>
      <c r="G94" s="111">
        <f t="shared" si="75"/>
        <v>3867000</v>
      </c>
      <c r="H94" s="111">
        <f t="shared" si="104"/>
        <v>0</v>
      </c>
      <c r="I94" s="111">
        <f t="shared" si="104"/>
        <v>-78469.679999999993</v>
      </c>
      <c r="J94" s="111">
        <f t="shared" si="104"/>
        <v>0</v>
      </c>
      <c r="K94" s="111">
        <f t="shared" si="76"/>
        <v>3788530.32</v>
      </c>
      <c r="L94" s="112">
        <f t="shared" si="104"/>
        <v>305968</v>
      </c>
      <c r="M94" s="112">
        <f t="shared" si="104"/>
        <v>313238.64</v>
      </c>
      <c r="N94" s="113">
        <f t="shared" si="104"/>
        <v>308338.36</v>
      </c>
      <c r="O94" s="111">
        <f t="shared" si="104"/>
        <v>0</v>
      </c>
      <c r="P94" s="111">
        <f t="shared" si="77"/>
        <v>927545</v>
      </c>
      <c r="Q94" s="111">
        <f t="shared" ref="Q94:T94" si="106">Q95</f>
        <v>305968</v>
      </c>
      <c r="R94" s="111">
        <f t="shared" si="106"/>
        <v>251601</v>
      </c>
      <c r="S94" s="112">
        <f t="shared" si="106"/>
        <v>226319.64</v>
      </c>
      <c r="T94" s="111">
        <f t="shared" si="106"/>
        <v>0</v>
      </c>
      <c r="U94" s="112">
        <f t="shared" si="78"/>
        <v>783888.64</v>
      </c>
      <c r="V94" s="111">
        <f t="shared" si="79"/>
        <v>0</v>
      </c>
      <c r="W94" s="111">
        <f t="shared" si="80"/>
        <v>2860985.32</v>
      </c>
      <c r="X94" s="111"/>
      <c r="Y94" s="112">
        <f t="shared" si="81"/>
        <v>143656.35999999999</v>
      </c>
    </row>
    <row r="95" spans="1:25" s="108" customFormat="1" ht="30" customHeight="1" x14ac:dyDescent="0.25">
      <c r="A95" s="115" t="s">
        <v>131</v>
      </c>
      <c r="B95" s="114" t="s">
        <v>132</v>
      </c>
      <c r="C95" s="110">
        <v>100030100000</v>
      </c>
      <c r="D95" s="111">
        <f>D96+D97</f>
        <v>3867000</v>
      </c>
      <c r="E95" s="111">
        <f t="shared" si="105"/>
        <v>-78469.679999999993</v>
      </c>
      <c r="F95" s="111">
        <f t="shared" si="72"/>
        <v>3788530.32</v>
      </c>
      <c r="G95" s="111">
        <f t="shared" si="75"/>
        <v>3867000</v>
      </c>
      <c r="H95" s="111">
        <f t="shared" ref="H95:O95" si="107">SUM(H96,H97)</f>
        <v>0</v>
      </c>
      <c r="I95" s="111">
        <f t="shared" si="107"/>
        <v>-78469.679999999993</v>
      </c>
      <c r="J95" s="111">
        <f t="shared" si="107"/>
        <v>0</v>
      </c>
      <c r="K95" s="111">
        <f t="shared" si="76"/>
        <v>3788530.32</v>
      </c>
      <c r="L95" s="112">
        <f t="shared" si="107"/>
        <v>305968</v>
      </c>
      <c r="M95" s="112">
        <f t="shared" si="107"/>
        <v>313238.64</v>
      </c>
      <c r="N95" s="113">
        <f t="shared" si="107"/>
        <v>308338.36</v>
      </c>
      <c r="O95" s="111">
        <f t="shared" si="107"/>
        <v>0</v>
      </c>
      <c r="P95" s="111">
        <f t="shared" si="77"/>
        <v>927545</v>
      </c>
      <c r="Q95" s="111">
        <f t="shared" ref="Q95:T95" si="108">SUM(Q96,Q97)</f>
        <v>305968</v>
      </c>
      <c r="R95" s="111">
        <f t="shared" si="108"/>
        <v>251601</v>
      </c>
      <c r="S95" s="112">
        <f t="shared" si="108"/>
        <v>226319.64</v>
      </c>
      <c r="T95" s="111">
        <f t="shared" si="108"/>
        <v>0</v>
      </c>
      <c r="U95" s="112">
        <f t="shared" si="78"/>
        <v>783888.64</v>
      </c>
      <c r="V95" s="111">
        <f t="shared" si="79"/>
        <v>0</v>
      </c>
      <c r="W95" s="111">
        <f t="shared" si="80"/>
        <v>2860985.32</v>
      </c>
      <c r="X95" s="111"/>
      <c r="Y95" s="112">
        <f t="shared" si="81"/>
        <v>143656.35999999999</v>
      </c>
    </row>
    <row r="96" spans="1:25" s="108" customFormat="1" ht="30" customHeight="1" x14ac:dyDescent="0.25">
      <c r="A96" s="115" t="s">
        <v>133</v>
      </c>
      <c r="B96" s="114" t="s">
        <v>39</v>
      </c>
      <c r="C96" s="116"/>
      <c r="D96" s="111">
        <v>811000</v>
      </c>
      <c r="E96" s="111">
        <f t="shared" si="105"/>
        <v>0</v>
      </c>
      <c r="F96" s="111">
        <f t="shared" si="72"/>
        <v>811000</v>
      </c>
      <c r="G96" s="111">
        <f t="shared" si="75"/>
        <v>811000</v>
      </c>
      <c r="H96" s="111"/>
      <c r="I96" s="111"/>
      <c r="J96" s="111"/>
      <c r="K96" s="111">
        <f t="shared" si="76"/>
        <v>811000</v>
      </c>
      <c r="L96" s="112">
        <v>168351</v>
      </c>
      <c r="M96" s="112">
        <v>286851</v>
      </c>
      <c r="N96" s="113">
        <v>168351</v>
      </c>
      <c r="O96" s="111"/>
      <c r="P96" s="111">
        <f t="shared" si="77"/>
        <v>623553</v>
      </c>
      <c r="Q96" s="111">
        <v>168351</v>
      </c>
      <c r="R96" s="111">
        <v>231601</v>
      </c>
      <c r="S96" s="112">
        <v>171017</v>
      </c>
      <c r="T96" s="111"/>
      <c r="U96" s="112">
        <f t="shared" si="78"/>
        <v>570969</v>
      </c>
      <c r="V96" s="111">
        <f t="shared" si="79"/>
        <v>0</v>
      </c>
      <c r="W96" s="111">
        <f t="shared" si="80"/>
        <v>187447</v>
      </c>
      <c r="X96" s="111"/>
      <c r="Y96" s="112">
        <f t="shared" si="81"/>
        <v>52584</v>
      </c>
    </row>
    <row r="97" spans="1:25" s="108" customFormat="1" ht="30" customHeight="1" x14ac:dyDescent="0.25">
      <c r="A97" s="115" t="s">
        <v>134</v>
      </c>
      <c r="B97" s="114" t="s">
        <v>40</v>
      </c>
      <c r="C97" s="116"/>
      <c r="D97" s="111">
        <v>3056000</v>
      </c>
      <c r="E97" s="111">
        <f t="shared" si="105"/>
        <v>-78469.679999999993</v>
      </c>
      <c r="F97" s="111">
        <f t="shared" si="72"/>
        <v>2977530.32</v>
      </c>
      <c r="G97" s="111">
        <f t="shared" si="75"/>
        <v>3056000</v>
      </c>
      <c r="H97" s="111"/>
      <c r="I97" s="111">
        <v>-78469.679999999993</v>
      </c>
      <c r="J97" s="111"/>
      <c r="K97" s="111">
        <f t="shared" si="76"/>
        <v>2977530.32</v>
      </c>
      <c r="L97" s="112">
        <v>137617</v>
      </c>
      <c r="M97" s="112">
        <v>26387.64</v>
      </c>
      <c r="N97" s="113">
        <v>139987.35999999999</v>
      </c>
      <c r="O97" s="111"/>
      <c r="P97" s="111">
        <f t="shared" si="77"/>
        <v>303992</v>
      </c>
      <c r="Q97" s="111">
        <v>137617</v>
      </c>
      <c r="R97" s="111">
        <v>20000</v>
      </c>
      <c r="S97" s="112">
        <v>55302.64</v>
      </c>
      <c r="T97" s="111"/>
      <c r="U97" s="112">
        <f t="shared" si="78"/>
        <v>212919.64</v>
      </c>
      <c r="V97" s="111">
        <f t="shared" si="79"/>
        <v>0</v>
      </c>
      <c r="W97" s="111">
        <f t="shared" si="80"/>
        <v>2673538.3199999998</v>
      </c>
      <c r="X97" s="111"/>
      <c r="Y97" s="112">
        <f t="shared" si="81"/>
        <v>91072.359999999986</v>
      </c>
    </row>
    <row r="98" spans="1:25" s="108" customFormat="1" ht="30" customHeight="1" x14ac:dyDescent="0.25">
      <c r="A98" s="115" t="s">
        <v>136</v>
      </c>
      <c r="B98" s="114" t="s">
        <v>137</v>
      </c>
      <c r="C98" s="110">
        <v>100030000000</v>
      </c>
      <c r="D98" s="111">
        <f t="shared" ref="D98:O99" si="109">D99</f>
        <v>0</v>
      </c>
      <c r="E98" s="111">
        <f t="shared" si="105"/>
        <v>29104</v>
      </c>
      <c r="F98" s="111">
        <f t="shared" si="72"/>
        <v>29104</v>
      </c>
      <c r="G98" s="111">
        <f t="shared" si="75"/>
        <v>0</v>
      </c>
      <c r="H98" s="111">
        <f t="shared" si="109"/>
        <v>0</v>
      </c>
      <c r="I98" s="111">
        <f t="shared" si="109"/>
        <v>0</v>
      </c>
      <c r="J98" s="111">
        <f t="shared" si="109"/>
        <v>29104</v>
      </c>
      <c r="K98" s="111">
        <f t="shared" si="76"/>
        <v>29104</v>
      </c>
      <c r="L98" s="112">
        <f t="shared" si="109"/>
        <v>23104</v>
      </c>
      <c r="M98" s="112">
        <f t="shared" si="109"/>
        <v>6000</v>
      </c>
      <c r="N98" s="113">
        <f t="shared" si="109"/>
        <v>0</v>
      </c>
      <c r="O98" s="111">
        <f t="shared" si="109"/>
        <v>0</v>
      </c>
      <c r="P98" s="111">
        <f t="shared" si="77"/>
        <v>29104</v>
      </c>
      <c r="Q98" s="111">
        <f t="shared" ref="Q98:X99" si="110">Q99</f>
        <v>23104</v>
      </c>
      <c r="R98" s="111">
        <f t="shared" si="110"/>
        <v>6000</v>
      </c>
      <c r="S98" s="112">
        <f t="shared" si="110"/>
        <v>0</v>
      </c>
      <c r="T98" s="111">
        <f t="shared" si="110"/>
        <v>0</v>
      </c>
      <c r="U98" s="112">
        <f t="shared" si="78"/>
        <v>29104</v>
      </c>
      <c r="V98" s="111">
        <f t="shared" si="79"/>
        <v>0</v>
      </c>
      <c r="W98" s="111">
        <f t="shared" si="80"/>
        <v>0</v>
      </c>
      <c r="X98" s="111"/>
      <c r="Y98" s="112">
        <f t="shared" si="81"/>
        <v>0</v>
      </c>
    </row>
    <row r="99" spans="1:25" s="108" customFormat="1" ht="30" customHeight="1" x14ac:dyDescent="0.25">
      <c r="A99" s="115" t="s">
        <v>138</v>
      </c>
      <c r="B99" s="114" t="s">
        <v>139</v>
      </c>
      <c r="C99" s="110">
        <v>100030300014</v>
      </c>
      <c r="D99" s="111">
        <f>D100</f>
        <v>0</v>
      </c>
      <c r="E99" s="111">
        <f t="shared" si="105"/>
        <v>29104</v>
      </c>
      <c r="F99" s="111">
        <f t="shared" si="72"/>
        <v>29104</v>
      </c>
      <c r="G99" s="111">
        <f t="shared" si="75"/>
        <v>0</v>
      </c>
      <c r="H99" s="111">
        <f t="shared" si="109"/>
        <v>0</v>
      </c>
      <c r="I99" s="111">
        <f t="shared" si="109"/>
        <v>0</v>
      </c>
      <c r="J99" s="111">
        <f t="shared" si="109"/>
        <v>29104</v>
      </c>
      <c r="K99" s="111">
        <f t="shared" si="76"/>
        <v>29104</v>
      </c>
      <c r="L99" s="112">
        <f t="shared" si="109"/>
        <v>23104</v>
      </c>
      <c r="M99" s="112">
        <f t="shared" si="109"/>
        <v>6000</v>
      </c>
      <c r="N99" s="113">
        <f t="shared" si="109"/>
        <v>0</v>
      </c>
      <c r="O99" s="111">
        <f t="shared" si="109"/>
        <v>0</v>
      </c>
      <c r="P99" s="111">
        <f t="shared" si="77"/>
        <v>29104</v>
      </c>
      <c r="Q99" s="111">
        <f t="shared" si="110"/>
        <v>23104</v>
      </c>
      <c r="R99" s="111">
        <f t="shared" si="110"/>
        <v>6000</v>
      </c>
      <c r="S99" s="112">
        <f t="shared" si="110"/>
        <v>0</v>
      </c>
      <c r="T99" s="111">
        <f t="shared" si="110"/>
        <v>0</v>
      </c>
      <c r="U99" s="112">
        <f t="shared" si="78"/>
        <v>29104</v>
      </c>
      <c r="V99" s="111">
        <f t="shared" si="79"/>
        <v>0</v>
      </c>
      <c r="W99" s="111">
        <f t="shared" si="80"/>
        <v>0</v>
      </c>
      <c r="X99" s="111">
        <f t="shared" si="110"/>
        <v>0</v>
      </c>
      <c r="Y99" s="112">
        <f t="shared" si="81"/>
        <v>0</v>
      </c>
    </row>
    <row r="100" spans="1:25" s="108" customFormat="1" ht="30" customHeight="1" x14ac:dyDescent="0.25">
      <c r="A100" s="115" t="s">
        <v>141</v>
      </c>
      <c r="B100" s="114" t="s">
        <v>40</v>
      </c>
      <c r="C100" s="116"/>
      <c r="D100" s="111">
        <v>0</v>
      </c>
      <c r="E100" s="111">
        <f t="shared" si="105"/>
        <v>29104</v>
      </c>
      <c r="F100" s="111">
        <f t="shared" si="72"/>
        <v>29104</v>
      </c>
      <c r="G100" s="111">
        <f t="shared" si="75"/>
        <v>0</v>
      </c>
      <c r="H100" s="111"/>
      <c r="I100" s="111"/>
      <c r="J100" s="111">
        <v>29104</v>
      </c>
      <c r="K100" s="111">
        <f t="shared" si="76"/>
        <v>29104</v>
      </c>
      <c r="L100" s="112">
        <v>23104</v>
      </c>
      <c r="M100" s="112">
        <v>6000</v>
      </c>
      <c r="N100" s="113"/>
      <c r="O100" s="111"/>
      <c r="P100" s="111">
        <f t="shared" si="77"/>
        <v>29104</v>
      </c>
      <c r="Q100" s="111">
        <v>23104</v>
      </c>
      <c r="R100" s="111">
        <v>6000</v>
      </c>
      <c r="S100" s="112"/>
      <c r="T100" s="111"/>
      <c r="U100" s="112">
        <f t="shared" si="78"/>
        <v>29104</v>
      </c>
      <c r="V100" s="111">
        <f t="shared" si="79"/>
        <v>0</v>
      </c>
      <c r="W100" s="111">
        <f t="shared" si="80"/>
        <v>0</v>
      </c>
      <c r="X100" s="111"/>
      <c r="Y100" s="112">
        <f t="shared" si="81"/>
        <v>0</v>
      </c>
    </row>
    <row r="101" spans="1:25" s="108" customFormat="1" ht="30" customHeight="1" x14ac:dyDescent="0.25">
      <c r="A101" s="115" t="s">
        <v>117</v>
      </c>
      <c r="B101" s="114" t="s">
        <v>118</v>
      </c>
      <c r="C101" s="110">
        <v>100030000000</v>
      </c>
      <c r="D101" s="111">
        <f>D102</f>
        <v>0</v>
      </c>
      <c r="E101" s="111">
        <f t="shared" ref="E101:Y101" si="111">E102</f>
        <v>49365.68</v>
      </c>
      <c r="F101" s="111">
        <f t="shared" si="111"/>
        <v>49365.68</v>
      </c>
      <c r="G101" s="111">
        <f t="shared" si="111"/>
        <v>0</v>
      </c>
      <c r="H101" s="111">
        <f t="shared" si="111"/>
        <v>0</v>
      </c>
      <c r="I101" s="111">
        <f t="shared" si="111"/>
        <v>0</v>
      </c>
      <c r="J101" s="111">
        <f t="shared" si="111"/>
        <v>49365.68</v>
      </c>
      <c r="K101" s="111">
        <f t="shared" si="111"/>
        <v>49365.68</v>
      </c>
      <c r="L101" s="112">
        <f t="shared" si="111"/>
        <v>0</v>
      </c>
      <c r="M101" s="112">
        <f t="shared" si="111"/>
        <v>0</v>
      </c>
      <c r="N101" s="111">
        <f t="shared" si="111"/>
        <v>49365.68</v>
      </c>
      <c r="O101" s="111">
        <f t="shared" si="111"/>
        <v>0</v>
      </c>
      <c r="P101" s="111">
        <f t="shared" si="111"/>
        <v>49365.68</v>
      </c>
      <c r="Q101" s="111">
        <f t="shared" si="111"/>
        <v>0</v>
      </c>
      <c r="R101" s="111">
        <f t="shared" si="111"/>
        <v>0</v>
      </c>
      <c r="S101" s="112">
        <f t="shared" si="111"/>
        <v>49365.68</v>
      </c>
      <c r="T101" s="111">
        <f t="shared" si="111"/>
        <v>0</v>
      </c>
      <c r="U101" s="112">
        <f t="shared" si="111"/>
        <v>49365.68</v>
      </c>
      <c r="V101" s="111">
        <f t="shared" si="111"/>
        <v>0</v>
      </c>
      <c r="W101" s="111">
        <f t="shared" si="111"/>
        <v>0</v>
      </c>
      <c r="X101" s="111">
        <f t="shared" si="111"/>
        <v>0</v>
      </c>
      <c r="Y101" s="111">
        <f t="shared" si="111"/>
        <v>0</v>
      </c>
    </row>
    <row r="102" spans="1:25" s="122" customFormat="1" ht="30" customHeight="1" x14ac:dyDescent="0.25">
      <c r="A102" s="119" t="s">
        <v>119</v>
      </c>
      <c r="B102" s="114" t="s">
        <v>120</v>
      </c>
      <c r="C102" s="120">
        <v>100030300011</v>
      </c>
      <c r="D102" s="113">
        <f>D103+D104</f>
        <v>0</v>
      </c>
      <c r="E102" s="113">
        <f t="shared" si="105"/>
        <v>49365.68</v>
      </c>
      <c r="F102" s="113">
        <f t="shared" si="72"/>
        <v>49365.68</v>
      </c>
      <c r="G102" s="113">
        <f t="shared" si="75"/>
        <v>0</v>
      </c>
      <c r="H102" s="113">
        <f>SUM(H103,H104)</f>
        <v>0</v>
      </c>
      <c r="I102" s="113">
        <f>SUM(I103,I104)</f>
        <v>0</v>
      </c>
      <c r="J102" s="113">
        <f>SUM(J103,J104)</f>
        <v>49365.68</v>
      </c>
      <c r="K102" s="113">
        <f t="shared" ref="K102:K104" si="112">SUM(G102:J102)</f>
        <v>49365.68</v>
      </c>
      <c r="L102" s="121">
        <f>SUM(L103,L104)</f>
        <v>0</v>
      </c>
      <c r="M102" s="121">
        <f>SUM(M103,M104)</f>
        <v>0</v>
      </c>
      <c r="N102" s="113">
        <f>SUM(N103,N104)</f>
        <v>49365.68</v>
      </c>
      <c r="O102" s="113">
        <f>SUM(O103,O104)</f>
        <v>0</v>
      </c>
      <c r="P102" s="111">
        <f t="shared" si="77"/>
        <v>49365.68</v>
      </c>
      <c r="Q102" s="113">
        <f>SUM(Q103,Q104)</f>
        <v>0</v>
      </c>
      <c r="R102" s="113">
        <f>SUM(R103,R104)</f>
        <v>0</v>
      </c>
      <c r="S102" s="121">
        <f>SUM(S103,S104)</f>
        <v>49365.68</v>
      </c>
      <c r="T102" s="113">
        <f>SUM(T103,T104)</f>
        <v>0</v>
      </c>
      <c r="U102" s="112">
        <f t="shared" ref="U102:U104" si="113">SUM(Q102:T102)</f>
        <v>49365.68</v>
      </c>
      <c r="V102" s="113">
        <f t="shared" si="79"/>
        <v>0</v>
      </c>
      <c r="W102" s="113">
        <f t="shared" si="80"/>
        <v>0</v>
      </c>
      <c r="X102" s="113"/>
      <c r="Y102" s="121">
        <f t="shared" si="81"/>
        <v>0</v>
      </c>
    </row>
    <row r="103" spans="1:25" s="122" customFormat="1" ht="30" customHeight="1" x14ac:dyDescent="0.25">
      <c r="A103" s="123" t="s">
        <v>121</v>
      </c>
      <c r="B103" s="114" t="s">
        <v>39</v>
      </c>
      <c r="C103" s="124"/>
      <c r="D103" s="113"/>
      <c r="E103" s="113">
        <f>H103+I103+J103</f>
        <v>0</v>
      </c>
      <c r="F103" s="113">
        <f t="shared" si="72"/>
        <v>0</v>
      </c>
      <c r="G103" s="113">
        <f t="shared" si="75"/>
        <v>0</v>
      </c>
      <c r="H103" s="113"/>
      <c r="I103" s="113"/>
      <c r="J103" s="113"/>
      <c r="K103" s="113">
        <f t="shared" si="112"/>
        <v>0</v>
      </c>
      <c r="L103" s="121"/>
      <c r="M103" s="121"/>
      <c r="N103" s="113"/>
      <c r="O103" s="113"/>
      <c r="P103" s="111">
        <f t="shared" si="77"/>
        <v>0</v>
      </c>
      <c r="Q103" s="113"/>
      <c r="R103" s="113"/>
      <c r="S103" s="121"/>
      <c r="T103" s="113"/>
      <c r="U103" s="112">
        <f t="shared" si="113"/>
        <v>0</v>
      </c>
      <c r="V103" s="113">
        <f t="shared" si="79"/>
        <v>0</v>
      </c>
      <c r="W103" s="113">
        <f t="shared" si="80"/>
        <v>0</v>
      </c>
      <c r="X103" s="113"/>
      <c r="Y103" s="121">
        <f t="shared" si="81"/>
        <v>0</v>
      </c>
    </row>
    <row r="104" spans="1:25" s="122" customFormat="1" ht="30" customHeight="1" x14ac:dyDescent="0.25">
      <c r="A104" s="119" t="s">
        <v>122</v>
      </c>
      <c r="B104" s="114" t="s">
        <v>40</v>
      </c>
      <c r="C104" s="124"/>
      <c r="D104" s="113"/>
      <c r="E104" s="113">
        <f t="shared" si="105"/>
        <v>49365.68</v>
      </c>
      <c r="F104" s="113">
        <f t="shared" si="72"/>
        <v>49365.68</v>
      </c>
      <c r="G104" s="113">
        <f t="shared" si="75"/>
        <v>0</v>
      </c>
      <c r="H104" s="113"/>
      <c r="I104" s="113"/>
      <c r="J104" s="113">
        <v>49365.68</v>
      </c>
      <c r="K104" s="113">
        <f t="shared" si="112"/>
        <v>49365.68</v>
      </c>
      <c r="L104" s="121"/>
      <c r="M104" s="121"/>
      <c r="N104" s="113">
        <v>49365.68</v>
      </c>
      <c r="O104" s="113"/>
      <c r="P104" s="111">
        <f t="shared" si="77"/>
        <v>49365.68</v>
      </c>
      <c r="Q104" s="113"/>
      <c r="R104" s="113"/>
      <c r="S104" s="121">
        <v>49365.68</v>
      </c>
      <c r="T104" s="113"/>
      <c r="U104" s="112">
        <f t="shared" si="113"/>
        <v>49365.68</v>
      </c>
      <c r="V104" s="113">
        <f t="shared" si="79"/>
        <v>0</v>
      </c>
      <c r="W104" s="113">
        <f t="shared" si="80"/>
        <v>0</v>
      </c>
      <c r="X104" s="113"/>
      <c r="Y104" s="121">
        <f t="shared" si="81"/>
        <v>0</v>
      </c>
    </row>
    <row r="105" spans="1:25" s="98" customFormat="1" ht="30" customHeight="1" x14ac:dyDescent="0.25">
      <c r="A105" s="98" t="s">
        <v>171</v>
      </c>
      <c r="B105" s="104" t="s">
        <v>172</v>
      </c>
      <c r="C105" s="100" t="s">
        <v>173</v>
      </c>
      <c r="D105" s="101">
        <f>D106</f>
        <v>5270000</v>
      </c>
      <c r="E105" s="101">
        <f t="shared" si="105"/>
        <v>0</v>
      </c>
      <c r="F105" s="101">
        <f t="shared" si="72"/>
        <v>5270000</v>
      </c>
      <c r="G105" s="101">
        <f>G106</f>
        <v>0</v>
      </c>
      <c r="H105" s="101">
        <f t="shared" ref="H105:X109" si="114">H106</f>
        <v>0</v>
      </c>
      <c r="I105" s="101">
        <f t="shared" si="114"/>
        <v>0</v>
      </c>
      <c r="J105" s="101">
        <f t="shared" si="114"/>
        <v>0</v>
      </c>
      <c r="K105" s="101">
        <f t="shared" si="76"/>
        <v>0</v>
      </c>
      <c r="L105" s="102">
        <f t="shared" si="114"/>
        <v>0</v>
      </c>
      <c r="M105" s="102">
        <f t="shared" si="114"/>
        <v>0</v>
      </c>
      <c r="N105" s="103">
        <f t="shared" si="114"/>
        <v>0</v>
      </c>
      <c r="O105" s="101">
        <f t="shared" si="114"/>
        <v>0</v>
      </c>
      <c r="P105" s="101">
        <f t="shared" si="77"/>
        <v>0</v>
      </c>
      <c r="Q105" s="101">
        <f t="shared" si="114"/>
        <v>0</v>
      </c>
      <c r="R105" s="101">
        <f t="shared" si="114"/>
        <v>0</v>
      </c>
      <c r="S105" s="102">
        <f t="shared" si="114"/>
        <v>0</v>
      </c>
      <c r="T105" s="101">
        <f t="shared" si="114"/>
        <v>0</v>
      </c>
      <c r="U105" s="102">
        <f t="shared" si="78"/>
        <v>0</v>
      </c>
      <c r="V105" s="101">
        <f t="shared" si="79"/>
        <v>5270000</v>
      </c>
      <c r="W105" s="101">
        <f t="shared" si="80"/>
        <v>0</v>
      </c>
      <c r="X105" s="101">
        <f t="shared" si="114"/>
        <v>0</v>
      </c>
      <c r="Y105" s="102">
        <f t="shared" si="81"/>
        <v>0</v>
      </c>
    </row>
    <row r="106" spans="1:25" s="108" customFormat="1" ht="30" customHeight="1" x14ac:dyDescent="0.25">
      <c r="A106" s="108" t="s">
        <v>53</v>
      </c>
      <c r="B106" s="109" t="s">
        <v>169</v>
      </c>
      <c r="C106" s="110">
        <v>100000000000</v>
      </c>
      <c r="D106" s="111">
        <f>D107</f>
        <v>5270000</v>
      </c>
      <c r="E106" s="111">
        <f t="shared" si="105"/>
        <v>0</v>
      </c>
      <c r="F106" s="111">
        <f t="shared" si="72"/>
        <v>5270000</v>
      </c>
      <c r="G106" s="111">
        <f>G107</f>
        <v>0</v>
      </c>
      <c r="H106" s="111"/>
      <c r="I106" s="111"/>
      <c r="J106" s="111"/>
      <c r="K106" s="111">
        <f t="shared" si="76"/>
        <v>0</v>
      </c>
      <c r="L106" s="112">
        <f>L107</f>
        <v>0</v>
      </c>
      <c r="M106" s="112">
        <f t="shared" si="114"/>
        <v>0</v>
      </c>
      <c r="N106" s="113">
        <f t="shared" si="114"/>
        <v>0</v>
      </c>
      <c r="O106" s="111">
        <f t="shared" si="114"/>
        <v>0</v>
      </c>
      <c r="P106" s="111">
        <f t="shared" si="77"/>
        <v>0</v>
      </c>
      <c r="Q106" s="111">
        <f>Q107</f>
        <v>0</v>
      </c>
      <c r="R106" s="111"/>
      <c r="S106" s="112"/>
      <c r="T106" s="111"/>
      <c r="U106" s="112">
        <f t="shared" si="78"/>
        <v>0</v>
      </c>
      <c r="V106" s="111">
        <f t="shared" si="79"/>
        <v>5270000</v>
      </c>
      <c r="W106" s="111">
        <f t="shared" si="80"/>
        <v>0</v>
      </c>
      <c r="X106" s="111"/>
      <c r="Y106" s="112">
        <f t="shared" si="81"/>
        <v>0</v>
      </c>
    </row>
    <row r="107" spans="1:25" s="108" customFormat="1" ht="30" customHeight="1" x14ac:dyDescent="0.25">
      <c r="A107" s="108" t="s">
        <v>54</v>
      </c>
      <c r="B107" s="114" t="s">
        <v>55</v>
      </c>
      <c r="C107" s="110">
        <v>100030000000</v>
      </c>
      <c r="D107" s="111">
        <f t="shared" ref="D107:T107" si="115">D108+D111+D114+D117+D120+D123+D126+D129</f>
        <v>5270000</v>
      </c>
      <c r="E107" s="111">
        <f t="shared" si="105"/>
        <v>0</v>
      </c>
      <c r="F107" s="111">
        <f t="shared" si="72"/>
        <v>5270000</v>
      </c>
      <c r="G107" s="111">
        <f t="shared" ref="G107" si="116">G108+G111+G114+G117+G120+G123+G126+G129</f>
        <v>0</v>
      </c>
      <c r="H107" s="111">
        <f t="shared" si="115"/>
        <v>0</v>
      </c>
      <c r="I107" s="111">
        <f t="shared" si="115"/>
        <v>0</v>
      </c>
      <c r="J107" s="111">
        <f t="shared" si="115"/>
        <v>0</v>
      </c>
      <c r="K107" s="111">
        <f t="shared" si="76"/>
        <v>0</v>
      </c>
      <c r="L107" s="112">
        <f t="shared" si="115"/>
        <v>0</v>
      </c>
      <c r="M107" s="112">
        <f t="shared" si="115"/>
        <v>0</v>
      </c>
      <c r="N107" s="113">
        <f t="shared" si="115"/>
        <v>0</v>
      </c>
      <c r="O107" s="111">
        <f t="shared" si="115"/>
        <v>0</v>
      </c>
      <c r="P107" s="111">
        <f t="shared" si="77"/>
        <v>0</v>
      </c>
      <c r="Q107" s="111">
        <f t="shared" si="115"/>
        <v>0</v>
      </c>
      <c r="R107" s="111">
        <f t="shared" si="115"/>
        <v>0</v>
      </c>
      <c r="S107" s="112">
        <f t="shared" si="115"/>
        <v>0</v>
      </c>
      <c r="T107" s="111">
        <f t="shared" si="115"/>
        <v>0</v>
      </c>
      <c r="U107" s="112">
        <f t="shared" si="78"/>
        <v>0</v>
      </c>
      <c r="V107" s="111">
        <f t="shared" si="79"/>
        <v>5270000</v>
      </c>
      <c r="W107" s="111">
        <f t="shared" si="80"/>
        <v>0</v>
      </c>
      <c r="X107" s="111">
        <f>X108+X111+X114+X117+X120+X123+X126+X129</f>
        <v>0</v>
      </c>
      <c r="Y107" s="112">
        <f t="shared" si="81"/>
        <v>0</v>
      </c>
    </row>
    <row r="108" spans="1:25" s="108" customFormat="1" ht="30" customHeight="1" x14ac:dyDescent="0.25">
      <c r="A108" s="115" t="s">
        <v>81</v>
      </c>
      <c r="B108" s="114" t="s">
        <v>82</v>
      </c>
      <c r="C108" s="110">
        <v>100030000000</v>
      </c>
      <c r="D108" s="111">
        <f t="shared" ref="D108:D109" si="117">D109</f>
        <v>875000</v>
      </c>
      <c r="E108" s="111">
        <f t="shared" si="105"/>
        <v>0</v>
      </c>
      <c r="F108" s="111">
        <f t="shared" si="72"/>
        <v>875000</v>
      </c>
      <c r="G108" s="111">
        <f t="shared" ref="G108:G130" si="118">G109</f>
        <v>0</v>
      </c>
      <c r="H108" s="111">
        <f t="shared" si="114"/>
        <v>0</v>
      </c>
      <c r="I108" s="111">
        <f t="shared" si="114"/>
        <v>0</v>
      </c>
      <c r="J108" s="111">
        <f t="shared" si="114"/>
        <v>0</v>
      </c>
      <c r="K108" s="111">
        <f t="shared" si="76"/>
        <v>0</v>
      </c>
      <c r="L108" s="112">
        <f t="shared" si="114"/>
        <v>0</v>
      </c>
      <c r="M108" s="112">
        <f t="shared" si="114"/>
        <v>0</v>
      </c>
      <c r="N108" s="113">
        <f t="shared" si="114"/>
        <v>0</v>
      </c>
      <c r="O108" s="111">
        <f t="shared" si="114"/>
        <v>0</v>
      </c>
      <c r="P108" s="111">
        <f t="shared" si="77"/>
        <v>0</v>
      </c>
      <c r="Q108" s="111">
        <f t="shared" si="114"/>
        <v>0</v>
      </c>
      <c r="R108" s="111">
        <f t="shared" si="114"/>
        <v>0</v>
      </c>
      <c r="S108" s="112">
        <f t="shared" si="114"/>
        <v>0</v>
      </c>
      <c r="T108" s="111">
        <f t="shared" si="114"/>
        <v>0</v>
      </c>
      <c r="U108" s="112">
        <f t="shared" si="78"/>
        <v>0</v>
      </c>
      <c r="V108" s="111">
        <f t="shared" si="79"/>
        <v>875000</v>
      </c>
      <c r="W108" s="111">
        <f t="shared" si="80"/>
        <v>0</v>
      </c>
      <c r="X108" s="111">
        <f t="shared" ref="X108:X109" si="119">X109</f>
        <v>0</v>
      </c>
      <c r="Y108" s="112">
        <f t="shared" si="81"/>
        <v>0</v>
      </c>
    </row>
    <row r="109" spans="1:25" s="108" customFormat="1" ht="30" customHeight="1" x14ac:dyDescent="0.25">
      <c r="A109" s="115" t="s">
        <v>83</v>
      </c>
      <c r="B109" s="114" t="s">
        <v>84</v>
      </c>
      <c r="C109" s="110">
        <v>100030300005</v>
      </c>
      <c r="D109" s="111">
        <f t="shared" si="117"/>
        <v>875000</v>
      </c>
      <c r="E109" s="111">
        <f t="shared" si="105"/>
        <v>0</v>
      </c>
      <c r="F109" s="111">
        <f t="shared" si="72"/>
        <v>875000</v>
      </c>
      <c r="G109" s="111">
        <f t="shared" si="118"/>
        <v>0</v>
      </c>
      <c r="H109" s="111">
        <f t="shared" si="114"/>
        <v>0</v>
      </c>
      <c r="I109" s="111">
        <f t="shared" si="114"/>
        <v>0</v>
      </c>
      <c r="J109" s="111">
        <f t="shared" si="114"/>
        <v>0</v>
      </c>
      <c r="K109" s="111">
        <f t="shared" si="76"/>
        <v>0</v>
      </c>
      <c r="L109" s="112">
        <f t="shared" si="114"/>
        <v>0</v>
      </c>
      <c r="M109" s="112">
        <f t="shared" si="114"/>
        <v>0</v>
      </c>
      <c r="N109" s="113">
        <f t="shared" si="114"/>
        <v>0</v>
      </c>
      <c r="O109" s="111">
        <f t="shared" si="114"/>
        <v>0</v>
      </c>
      <c r="P109" s="111">
        <f t="shared" si="77"/>
        <v>0</v>
      </c>
      <c r="Q109" s="111">
        <f t="shared" si="114"/>
        <v>0</v>
      </c>
      <c r="R109" s="111">
        <f t="shared" si="114"/>
        <v>0</v>
      </c>
      <c r="S109" s="112">
        <f t="shared" si="114"/>
        <v>0</v>
      </c>
      <c r="T109" s="111">
        <f t="shared" si="114"/>
        <v>0</v>
      </c>
      <c r="U109" s="112">
        <f t="shared" si="78"/>
        <v>0</v>
      </c>
      <c r="V109" s="111">
        <f t="shared" si="79"/>
        <v>875000</v>
      </c>
      <c r="W109" s="111">
        <f t="shared" si="80"/>
        <v>0</v>
      </c>
      <c r="X109" s="111">
        <f t="shared" si="119"/>
        <v>0</v>
      </c>
      <c r="Y109" s="112">
        <f t="shared" si="81"/>
        <v>0</v>
      </c>
    </row>
    <row r="110" spans="1:25" s="108" customFormat="1" ht="30" customHeight="1" x14ac:dyDescent="0.25">
      <c r="A110" s="115" t="s">
        <v>85</v>
      </c>
      <c r="B110" s="114" t="s">
        <v>39</v>
      </c>
      <c r="C110" s="116"/>
      <c r="D110" s="111">
        <v>875000</v>
      </c>
      <c r="E110" s="111">
        <f t="shared" si="105"/>
        <v>0</v>
      </c>
      <c r="F110" s="111">
        <f t="shared" si="72"/>
        <v>875000</v>
      </c>
      <c r="G110" s="111"/>
      <c r="H110" s="111"/>
      <c r="I110" s="111"/>
      <c r="J110" s="111"/>
      <c r="K110" s="111">
        <f t="shared" si="76"/>
        <v>0</v>
      </c>
      <c r="L110" s="112"/>
      <c r="M110" s="112"/>
      <c r="N110" s="113"/>
      <c r="O110" s="111"/>
      <c r="P110" s="111">
        <f t="shared" si="77"/>
        <v>0</v>
      </c>
      <c r="Q110" s="111"/>
      <c r="R110" s="111"/>
      <c r="S110" s="112"/>
      <c r="T110" s="111"/>
      <c r="U110" s="112">
        <f t="shared" si="78"/>
        <v>0</v>
      </c>
      <c r="V110" s="111">
        <f t="shared" si="79"/>
        <v>875000</v>
      </c>
      <c r="W110" s="111">
        <f t="shared" si="80"/>
        <v>0</v>
      </c>
      <c r="X110" s="111"/>
      <c r="Y110" s="112">
        <f t="shared" si="81"/>
        <v>0</v>
      </c>
    </row>
    <row r="111" spans="1:25" s="108" customFormat="1" ht="30" customHeight="1" x14ac:dyDescent="0.25">
      <c r="A111" s="115" t="s">
        <v>87</v>
      </c>
      <c r="B111" s="114" t="s">
        <v>88</v>
      </c>
      <c r="C111" s="110">
        <v>100030000000</v>
      </c>
      <c r="D111" s="111">
        <f t="shared" ref="D111:S112" si="120">D112</f>
        <v>228000</v>
      </c>
      <c r="E111" s="111">
        <f t="shared" si="105"/>
        <v>0</v>
      </c>
      <c r="F111" s="111">
        <f t="shared" si="72"/>
        <v>228000</v>
      </c>
      <c r="G111" s="111">
        <f t="shared" si="118"/>
        <v>0</v>
      </c>
      <c r="H111" s="111">
        <f t="shared" si="120"/>
        <v>0</v>
      </c>
      <c r="I111" s="111">
        <f t="shared" si="120"/>
        <v>0</v>
      </c>
      <c r="J111" s="111">
        <f t="shared" si="120"/>
        <v>0</v>
      </c>
      <c r="K111" s="111">
        <f t="shared" si="76"/>
        <v>0</v>
      </c>
      <c r="L111" s="112">
        <f t="shared" si="120"/>
        <v>0</v>
      </c>
      <c r="M111" s="112">
        <f t="shared" si="120"/>
        <v>0</v>
      </c>
      <c r="N111" s="113">
        <f t="shared" si="120"/>
        <v>0</v>
      </c>
      <c r="O111" s="111">
        <f t="shared" si="120"/>
        <v>0</v>
      </c>
      <c r="P111" s="111">
        <f t="shared" si="77"/>
        <v>0</v>
      </c>
      <c r="Q111" s="111">
        <f t="shared" si="120"/>
        <v>0</v>
      </c>
      <c r="R111" s="111">
        <f t="shared" si="120"/>
        <v>0</v>
      </c>
      <c r="S111" s="112">
        <f t="shared" si="120"/>
        <v>0</v>
      </c>
      <c r="T111" s="111">
        <f t="shared" ref="T111:T112" si="121">T112</f>
        <v>0</v>
      </c>
      <c r="U111" s="112">
        <f t="shared" si="78"/>
        <v>0</v>
      </c>
      <c r="V111" s="111">
        <f t="shared" si="79"/>
        <v>228000</v>
      </c>
      <c r="W111" s="111">
        <f t="shared" si="80"/>
        <v>0</v>
      </c>
      <c r="X111" s="111">
        <f t="shared" ref="X111:X112" si="122">X112</f>
        <v>0</v>
      </c>
      <c r="Y111" s="112">
        <f t="shared" si="81"/>
        <v>0</v>
      </c>
    </row>
    <row r="112" spans="1:25" s="108" customFormat="1" ht="30" customHeight="1" x14ac:dyDescent="0.25">
      <c r="A112" s="115" t="s">
        <v>89</v>
      </c>
      <c r="B112" s="114" t="s">
        <v>90</v>
      </c>
      <c r="C112" s="110">
        <v>100030300006</v>
      </c>
      <c r="D112" s="111">
        <f t="shared" si="120"/>
        <v>228000</v>
      </c>
      <c r="E112" s="111">
        <f t="shared" si="105"/>
        <v>0</v>
      </c>
      <c r="F112" s="111">
        <f t="shared" si="72"/>
        <v>228000</v>
      </c>
      <c r="G112" s="111">
        <f t="shared" si="118"/>
        <v>0</v>
      </c>
      <c r="H112" s="111">
        <f t="shared" si="120"/>
        <v>0</v>
      </c>
      <c r="I112" s="111">
        <f t="shared" si="120"/>
        <v>0</v>
      </c>
      <c r="J112" s="111">
        <f t="shared" si="120"/>
        <v>0</v>
      </c>
      <c r="K112" s="111">
        <f t="shared" si="76"/>
        <v>0</v>
      </c>
      <c r="L112" s="112">
        <f t="shared" si="120"/>
        <v>0</v>
      </c>
      <c r="M112" s="112">
        <f t="shared" si="120"/>
        <v>0</v>
      </c>
      <c r="N112" s="113">
        <f t="shared" si="120"/>
        <v>0</v>
      </c>
      <c r="O112" s="111">
        <f t="shared" si="120"/>
        <v>0</v>
      </c>
      <c r="P112" s="111">
        <f t="shared" si="77"/>
        <v>0</v>
      </c>
      <c r="Q112" s="111">
        <f t="shared" si="120"/>
        <v>0</v>
      </c>
      <c r="R112" s="111">
        <f t="shared" si="120"/>
        <v>0</v>
      </c>
      <c r="S112" s="112">
        <f t="shared" si="120"/>
        <v>0</v>
      </c>
      <c r="T112" s="111">
        <f t="shared" si="121"/>
        <v>0</v>
      </c>
      <c r="U112" s="112">
        <f t="shared" si="78"/>
        <v>0</v>
      </c>
      <c r="V112" s="111">
        <f t="shared" si="79"/>
        <v>228000</v>
      </c>
      <c r="W112" s="111">
        <f t="shared" si="80"/>
        <v>0</v>
      </c>
      <c r="X112" s="111">
        <f t="shared" si="122"/>
        <v>0</v>
      </c>
      <c r="Y112" s="112">
        <f t="shared" si="81"/>
        <v>0</v>
      </c>
    </row>
    <row r="113" spans="1:25" s="108" customFormat="1" ht="30" customHeight="1" x14ac:dyDescent="0.25">
      <c r="A113" s="115" t="s">
        <v>91</v>
      </c>
      <c r="B113" s="114" t="s">
        <v>39</v>
      </c>
      <c r="C113" s="116"/>
      <c r="D113" s="111">
        <v>228000</v>
      </c>
      <c r="E113" s="111">
        <f t="shared" si="105"/>
        <v>0</v>
      </c>
      <c r="F113" s="111">
        <f t="shared" si="72"/>
        <v>228000</v>
      </c>
      <c r="G113" s="111"/>
      <c r="H113" s="111"/>
      <c r="I113" s="111"/>
      <c r="J113" s="111"/>
      <c r="K113" s="111">
        <f t="shared" si="76"/>
        <v>0</v>
      </c>
      <c r="L113" s="112"/>
      <c r="M113" s="112"/>
      <c r="N113" s="113"/>
      <c r="O113" s="111"/>
      <c r="P113" s="111">
        <f t="shared" si="77"/>
        <v>0</v>
      </c>
      <c r="Q113" s="111"/>
      <c r="R113" s="111"/>
      <c r="S113" s="112"/>
      <c r="T113" s="111"/>
      <c r="U113" s="112">
        <f t="shared" si="78"/>
        <v>0</v>
      </c>
      <c r="V113" s="111">
        <f t="shared" si="79"/>
        <v>228000</v>
      </c>
      <c r="W113" s="111">
        <f t="shared" si="80"/>
        <v>0</v>
      </c>
      <c r="X113" s="111"/>
      <c r="Y113" s="112">
        <f t="shared" si="81"/>
        <v>0</v>
      </c>
    </row>
    <row r="114" spans="1:25" s="108" customFormat="1" ht="30" customHeight="1" x14ac:dyDescent="0.25">
      <c r="A114" s="115" t="s">
        <v>99</v>
      </c>
      <c r="B114" s="114" t="s">
        <v>100</v>
      </c>
      <c r="C114" s="110">
        <v>100030000000</v>
      </c>
      <c r="D114" s="111">
        <f t="shared" ref="D114:S115" si="123">D115</f>
        <v>531000</v>
      </c>
      <c r="E114" s="111">
        <f t="shared" si="105"/>
        <v>0</v>
      </c>
      <c r="F114" s="111">
        <f t="shared" si="72"/>
        <v>531000</v>
      </c>
      <c r="G114" s="111">
        <f t="shared" si="118"/>
        <v>0</v>
      </c>
      <c r="H114" s="111">
        <f t="shared" si="123"/>
        <v>0</v>
      </c>
      <c r="I114" s="111">
        <f t="shared" si="123"/>
        <v>0</v>
      </c>
      <c r="J114" s="111">
        <f t="shared" si="123"/>
        <v>0</v>
      </c>
      <c r="K114" s="111">
        <f t="shared" si="76"/>
        <v>0</v>
      </c>
      <c r="L114" s="112">
        <f t="shared" si="123"/>
        <v>0</v>
      </c>
      <c r="M114" s="112">
        <f t="shared" si="123"/>
        <v>0</v>
      </c>
      <c r="N114" s="113">
        <f t="shared" si="123"/>
        <v>0</v>
      </c>
      <c r="O114" s="111">
        <f t="shared" si="123"/>
        <v>0</v>
      </c>
      <c r="P114" s="111">
        <f t="shared" si="77"/>
        <v>0</v>
      </c>
      <c r="Q114" s="111">
        <f t="shared" si="123"/>
        <v>0</v>
      </c>
      <c r="R114" s="111">
        <f t="shared" si="123"/>
        <v>0</v>
      </c>
      <c r="S114" s="112">
        <f t="shared" si="123"/>
        <v>0</v>
      </c>
      <c r="T114" s="111">
        <f t="shared" ref="T114:T115" si="124">T115</f>
        <v>0</v>
      </c>
      <c r="U114" s="112">
        <f t="shared" si="78"/>
        <v>0</v>
      </c>
      <c r="V114" s="111">
        <f t="shared" si="79"/>
        <v>531000</v>
      </c>
      <c r="W114" s="111">
        <f t="shared" si="80"/>
        <v>0</v>
      </c>
      <c r="X114" s="111">
        <f t="shared" ref="X114:X115" si="125">X115</f>
        <v>0</v>
      </c>
      <c r="Y114" s="112">
        <f t="shared" si="81"/>
        <v>0</v>
      </c>
    </row>
    <row r="115" spans="1:25" s="108" customFormat="1" ht="30" customHeight="1" x14ac:dyDescent="0.25">
      <c r="A115" s="115" t="s">
        <v>101</v>
      </c>
      <c r="B115" s="114" t="s">
        <v>102</v>
      </c>
      <c r="C115" s="110">
        <v>100030300008</v>
      </c>
      <c r="D115" s="111">
        <f t="shared" si="123"/>
        <v>531000</v>
      </c>
      <c r="E115" s="111">
        <f t="shared" si="105"/>
        <v>0</v>
      </c>
      <c r="F115" s="111">
        <f t="shared" si="72"/>
        <v>531000</v>
      </c>
      <c r="G115" s="111">
        <f t="shared" si="118"/>
        <v>0</v>
      </c>
      <c r="H115" s="111">
        <f t="shared" si="123"/>
        <v>0</v>
      </c>
      <c r="I115" s="111">
        <f t="shared" si="123"/>
        <v>0</v>
      </c>
      <c r="J115" s="111">
        <f t="shared" si="123"/>
        <v>0</v>
      </c>
      <c r="K115" s="111">
        <f t="shared" si="76"/>
        <v>0</v>
      </c>
      <c r="L115" s="112">
        <f t="shared" si="123"/>
        <v>0</v>
      </c>
      <c r="M115" s="112">
        <f t="shared" si="123"/>
        <v>0</v>
      </c>
      <c r="N115" s="113">
        <f t="shared" si="123"/>
        <v>0</v>
      </c>
      <c r="O115" s="111">
        <f t="shared" si="123"/>
        <v>0</v>
      </c>
      <c r="P115" s="111">
        <f t="shared" si="77"/>
        <v>0</v>
      </c>
      <c r="Q115" s="111">
        <f t="shared" si="123"/>
        <v>0</v>
      </c>
      <c r="R115" s="111">
        <f t="shared" si="123"/>
        <v>0</v>
      </c>
      <c r="S115" s="112">
        <f t="shared" si="123"/>
        <v>0</v>
      </c>
      <c r="T115" s="111">
        <f t="shared" si="124"/>
        <v>0</v>
      </c>
      <c r="U115" s="112">
        <f t="shared" si="78"/>
        <v>0</v>
      </c>
      <c r="V115" s="111">
        <f t="shared" si="79"/>
        <v>531000</v>
      </c>
      <c r="W115" s="111">
        <f t="shared" si="80"/>
        <v>0</v>
      </c>
      <c r="X115" s="111">
        <f t="shared" si="125"/>
        <v>0</v>
      </c>
      <c r="Y115" s="112">
        <f t="shared" si="81"/>
        <v>0</v>
      </c>
    </row>
    <row r="116" spans="1:25" s="108" customFormat="1" ht="30" customHeight="1" x14ac:dyDescent="0.25">
      <c r="A116" s="115" t="s">
        <v>103</v>
      </c>
      <c r="B116" s="114" t="s">
        <v>39</v>
      </c>
      <c r="C116" s="116"/>
      <c r="D116" s="111">
        <v>531000</v>
      </c>
      <c r="E116" s="111">
        <f t="shared" si="105"/>
        <v>0</v>
      </c>
      <c r="F116" s="111">
        <f t="shared" si="72"/>
        <v>531000</v>
      </c>
      <c r="G116" s="111"/>
      <c r="H116" s="111"/>
      <c r="I116" s="111"/>
      <c r="J116" s="111"/>
      <c r="K116" s="111">
        <f t="shared" si="76"/>
        <v>0</v>
      </c>
      <c r="L116" s="112"/>
      <c r="M116" s="112"/>
      <c r="N116" s="113"/>
      <c r="O116" s="111"/>
      <c r="P116" s="111">
        <f t="shared" si="77"/>
        <v>0</v>
      </c>
      <c r="Q116" s="111"/>
      <c r="R116" s="111"/>
      <c r="S116" s="112"/>
      <c r="T116" s="111"/>
      <c r="U116" s="112">
        <f t="shared" si="78"/>
        <v>0</v>
      </c>
      <c r="V116" s="111">
        <f t="shared" si="79"/>
        <v>531000</v>
      </c>
      <c r="W116" s="111">
        <f t="shared" si="80"/>
        <v>0</v>
      </c>
      <c r="X116" s="111"/>
      <c r="Y116" s="112">
        <f t="shared" si="81"/>
        <v>0</v>
      </c>
    </row>
    <row r="117" spans="1:25" s="108" customFormat="1" ht="30" customHeight="1" x14ac:dyDescent="0.25">
      <c r="A117" s="115" t="s">
        <v>117</v>
      </c>
      <c r="B117" s="114" t="s">
        <v>118</v>
      </c>
      <c r="C117" s="110">
        <v>100030000000</v>
      </c>
      <c r="D117" s="111">
        <f t="shared" ref="D117:S118" si="126">D118</f>
        <v>1478000</v>
      </c>
      <c r="E117" s="111">
        <f t="shared" si="105"/>
        <v>0</v>
      </c>
      <c r="F117" s="111">
        <f t="shared" si="72"/>
        <v>1478000</v>
      </c>
      <c r="G117" s="111">
        <f t="shared" si="118"/>
        <v>0</v>
      </c>
      <c r="H117" s="111">
        <f t="shared" si="126"/>
        <v>0</v>
      </c>
      <c r="I117" s="111">
        <f t="shared" si="126"/>
        <v>0</v>
      </c>
      <c r="J117" s="111">
        <f t="shared" si="126"/>
        <v>0</v>
      </c>
      <c r="K117" s="111">
        <f t="shared" si="76"/>
        <v>0</v>
      </c>
      <c r="L117" s="112">
        <f t="shared" si="126"/>
        <v>0</v>
      </c>
      <c r="M117" s="112">
        <f t="shared" si="126"/>
        <v>0</v>
      </c>
      <c r="N117" s="113">
        <f t="shared" si="126"/>
        <v>0</v>
      </c>
      <c r="O117" s="111">
        <f t="shared" si="126"/>
        <v>0</v>
      </c>
      <c r="P117" s="111">
        <f t="shared" si="77"/>
        <v>0</v>
      </c>
      <c r="Q117" s="111">
        <f t="shared" si="126"/>
        <v>0</v>
      </c>
      <c r="R117" s="111">
        <f t="shared" si="126"/>
        <v>0</v>
      </c>
      <c r="S117" s="112">
        <f t="shared" si="126"/>
        <v>0</v>
      </c>
      <c r="T117" s="111">
        <f t="shared" ref="T117:T118" si="127">T118</f>
        <v>0</v>
      </c>
      <c r="U117" s="112">
        <f t="shared" si="78"/>
        <v>0</v>
      </c>
      <c r="V117" s="111">
        <f t="shared" si="79"/>
        <v>1478000</v>
      </c>
      <c r="W117" s="111">
        <f t="shared" si="80"/>
        <v>0</v>
      </c>
      <c r="X117" s="111">
        <f t="shared" ref="X117:X118" si="128">X118</f>
        <v>0</v>
      </c>
      <c r="Y117" s="112">
        <f t="shared" si="81"/>
        <v>0</v>
      </c>
    </row>
    <row r="118" spans="1:25" s="108" customFormat="1" ht="30" customHeight="1" x14ac:dyDescent="0.25">
      <c r="A118" s="115" t="s">
        <v>119</v>
      </c>
      <c r="B118" s="114" t="s">
        <v>120</v>
      </c>
      <c r="C118" s="110">
        <v>100030300011</v>
      </c>
      <c r="D118" s="111">
        <f t="shared" si="126"/>
        <v>1478000</v>
      </c>
      <c r="E118" s="111">
        <f t="shared" si="105"/>
        <v>0</v>
      </c>
      <c r="F118" s="111">
        <f t="shared" si="72"/>
        <v>1478000</v>
      </c>
      <c r="G118" s="111">
        <f t="shared" si="118"/>
        <v>0</v>
      </c>
      <c r="H118" s="111">
        <f t="shared" si="126"/>
        <v>0</v>
      </c>
      <c r="I118" s="111">
        <f t="shared" si="126"/>
        <v>0</v>
      </c>
      <c r="J118" s="111">
        <f t="shared" si="126"/>
        <v>0</v>
      </c>
      <c r="K118" s="111">
        <f t="shared" si="76"/>
        <v>0</v>
      </c>
      <c r="L118" s="112">
        <f t="shared" si="126"/>
        <v>0</v>
      </c>
      <c r="M118" s="112">
        <f t="shared" si="126"/>
        <v>0</v>
      </c>
      <c r="N118" s="113">
        <f t="shared" si="126"/>
        <v>0</v>
      </c>
      <c r="O118" s="111">
        <f t="shared" si="126"/>
        <v>0</v>
      </c>
      <c r="P118" s="111">
        <f t="shared" si="77"/>
        <v>0</v>
      </c>
      <c r="Q118" s="111">
        <f t="shared" si="126"/>
        <v>0</v>
      </c>
      <c r="R118" s="111">
        <f t="shared" si="126"/>
        <v>0</v>
      </c>
      <c r="S118" s="112">
        <f t="shared" si="126"/>
        <v>0</v>
      </c>
      <c r="T118" s="111">
        <f t="shared" si="127"/>
        <v>0</v>
      </c>
      <c r="U118" s="112">
        <f t="shared" si="78"/>
        <v>0</v>
      </c>
      <c r="V118" s="111">
        <f t="shared" si="79"/>
        <v>1478000</v>
      </c>
      <c r="W118" s="111">
        <f t="shared" si="80"/>
        <v>0</v>
      </c>
      <c r="X118" s="111">
        <f t="shared" si="128"/>
        <v>0</v>
      </c>
      <c r="Y118" s="112">
        <f t="shared" si="81"/>
        <v>0</v>
      </c>
    </row>
    <row r="119" spans="1:25" s="108" customFormat="1" ht="30" customHeight="1" x14ac:dyDescent="0.25">
      <c r="A119" s="115" t="s">
        <v>121</v>
      </c>
      <c r="B119" s="114" t="s">
        <v>39</v>
      </c>
      <c r="C119" s="116"/>
      <c r="D119" s="111">
        <v>1478000</v>
      </c>
      <c r="E119" s="111">
        <f t="shared" si="105"/>
        <v>0</v>
      </c>
      <c r="F119" s="111">
        <f t="shared" si="72"/>
        <v>1478000</v>
      </c>
      <c r="G119" s="111"/>
      <c r="H119" s="111"/>
      <c r="I119" s="111"/>
      <c r="J119" s="111"/>
      <c r="K119" s="111">
        <f t="shared" si="76"/>
        <v>0</v>
      </c>
      <c r="L119" s="112"/>
      <c r="M119" s="112"/>
      <c r="N119" s="113"/>
      <c r="O119" s="111"/>
      <c r="P119" s="111">
        <f t="shared" si="77"/>
        <v>0</v>
      </c>
      <c r="Q119" s="111"/>
      <c r="R119" s="111"/>
      <c r="S119" s="112"/>
      <c r="T119" s="111"/>
      <c r="U119" s="112">
        <f t="shared" si="78"/>
        <v>0</v>
      </c>
      <c r="V119" s="111">
        <f t="shared" si="79"/>
        <v>1478000</v>
      </c>
      <c r="W119" s="111">
        <f t="shared" si="80"/>
        <v>0</v>
      </c>
      <c r="X119" s="111"/>
      <c r="Y119" s="112">
        <f t="shared" si="81"/>
        <v>0</v>
      </c>
    </row>
    <row r="120" spans="1:25" s="108" customFormat="1" ht="30" customHeight="1" x14ac:dyDescent="0.25">
      <c r="A120" s="115" t="s">
        <v>123</v>
      </c>
      <c r="B120" s="114" t="s">
        <v>124</v>
      </c>
      <c r="C120" s="110">
        <v>100030000000</v>
      </c>
      <c r="D120" s="111">
        <f t="shared" ref="D120:S121" si="129">D121</f>
        <v>143000</v>
      </c>
      <c r="E120" s="111">
        <f t="shared" si="105"/>
        <v>0</v>
      </c>
      <c r="F120" s="111">
        <f t="shared" si="72"/>
        <v>143000</v>
      </c>
      <c r="G120" s="111">
        <f t="shared" si="118"/>
        <v>0</v>
      </c>
      <c r="H120" s="111">
        <f t="shared" si="129"/>
        <v>0</v>
      </c>
      <c r="I120" s="111">
        <f t="shared" si="129"/>
        <v>0</v>
      </c>
      <c r="J120" s="111">
        <f t="shared" si="129"/>
        <v>0</v>
      </c>
      <c r="K120" s="111">
        <f t="shared" si="76"/>
        <v>0</v>
      </c>
      <c r="L120" s="112">
        <f t="shared" si="129"/>
        <v>0</v>
      </c>
      <c r="M120" s="112">
        <f t="shared" si="129"/>
        <v>0</v>
      </c>
      <c r="N120" s="113">
        <f t="shared" si="129"/>
        <v>0</v>
      </c>
      <c r="O120" s="111">
        <f t="shared" si="129"/>
        <v>0</v>
      </c>
      <c r="P120" s="111">
        <f t="shared" si="77"/>
        <v>0</v>
      </c>
      <c r="Q120" s="111">
        <f t="shared" si="129"/>
        <v>0</v>
      </c>
      <c r="R120" s="111">
        <f t="shared" si="129"/>
        <v>0</v>
      </c>
      <c r="S120" s="112">
        <f t="shared" si="129"/>
        <v>0</v>
      </c>
      <c r="T120" s="111">
        <f t="shared" ref="T120:T121" si="130">T121</f>
        <v>0</v>
      </c>
      <c r="U120" s="112">
        <f t="shared" si="78"/>
        <v>0</v>
      </c>
      <c r="V120" s="111">
        <f t="shared" si="79"/>
        <v>143000</v>
      </c>
      <c r="W120" s="111">
        <f t="shared" si="80"/>
        <v>0</v>
      </c>
      <c r="X120" s="111">
        <f t="shared" ref="X120:X121" si="131">X121</f>
        <v>0</v>
      </c>
      <c r="Y120" s="112">
        <f t="shared" si="81"/>
        <v>0</v>
      </c>
    </row>
    <row r="121" spans="1:25" s="108" customFormat="1" ht="30" customHeight="1" x14ac:dyDescent="0.25">
      <c r="A121" s="115" t="s">
        <v>125</v>
      </c>
      <c r="B121" s="114" t="s">
        <v>126</v>
      </c>
      <c r="C121" s="110">
        <v>100030300012</v>
      </c>
      <c r="D121" s="111">
        <f t="shared" si="129"/>
        <v>143000</v>
      </c>
      <c r="E121" s="111">
        <f t="shared" si="105"/>
        <v>0</v>
      </c>
      <c r="F121" s="111">
        <f t="shared" si="72"/>
        <v>143000</v>
      </c>
      <c r="G121" s="111">
        <f t="shared" si="118"/>
        <v>0</v>
      </c>
      <c r="H121" s="111">
        <f t="shared" si="129"/>
        <v>0</v>
      </c>
      <c r="I121" s="111">
        <f t="shared" si="129"/>
        <v>0</v>
      </c>
      <c r="J121" s="111">
        <f t="shared" si="129"/>
        <v>0</v>
      </c>
      <c r="K121" s="111">
        <f t="shared" si="76"/>
        <v>0</v>
      </c>
      <c r="L121" s="112">
        <f t="shared" si="129"/>
        <v>0</v>
      </c>
      <c r="M121" s="112">
        <f t="shared" si="129"/>
        <v>0</v>
      </c>
      <c r="N121" s="113">
        <f t="shared" si="129"/>
        <v>0</v>
      </c>
      <c r="O121" s="111">
        <f t="shared" si="129"/>
        <v>0</v>
      </c>
      <c r="P121" s="111">
        <f t="shared" si="77"/>
        <v>0</v>
      </c>
      <c r="Q121" s="111">
        <f t="shared" si="129"/>
        <v>0</v>
      </c>
      <c r="R121" s="111">
        <f t="shared" si="129"/>
        <v>0</v>
      </c>
      <c r="S121" s="112">
        <f t="shared" si="129"/>
        <v>0</v>
      </c>
      <c r="T121" s="111">
        <f t="shared" si="130"/>
        <v>0</v>
      </c>
      <c r="U121" s="112">
        <f t="shared" si="78"/>
        <v>0</v>
      </c>
      <c r="V121" s="111">
        <f t="shared" si="79"/>
        <v>143000</v>
      </c>
      <c r="W121" s="111">
        <f t="shared" si="80"/>
        <v>0</v>
      </c>
      <c r="X121" s="111">
        <f t="shared" si="131"/>
        <v>0</v>
      </c>
      <c r="Y121" s="112">
        <f t="shared" si="81"/>
        <v>0</v>
      </c>
    </row>
    <row r="122" spans="1:25" s="108" customFormat="1" ht="30" customHeight="1" x14ac:dyDescent="0.25">
      <c r="A122" s="115" t="s">
        <v>127</v>
      </c>
      <c r="B122" s="114" t="s">
        <v>39</v>
      </c>
      <c r="C122" s="116"/>
      <c r="D122" s="111">
        <v>143000</v>
      </c>
      <c r="E122" s="111">
        <f t="shared" si="105"/>
        <v>0</v>
      </c>
      <c r="F122" s="111">
        <f t="shared" si="72"/>
        <v>143000</v>
      </c>
      <c r="G122" s="111"/>
      <c r="H122" s="111"/>
      <c r="I122" s="111"/>
      <c r="J122" s="111"/>
      <c r="K122" s="111">
        <f t="shared" si="76"/>
        <v>0</v>
      </c>
      <c r="L122" s="112"/>
      <c r="M122" s="112"/>
      <c r="N122" s="113"/>
      <c r="O122" s="111"/>
      <c r="P122" s="111">
        <f t="shared" si="77"/>
        <v>0</v>
      </c>
      <c r="Q122" s="111"/>
      <c r="R122" s="111"/>
      <c r="S122" s="112"/>
      <c r="T122" s="111"/>
      <c r="U122" s="112">
        <f t="shared" si="78"/>
        <v>0</v>
      </c>
      <c r="V122" s="111">
        <f t="shared" si="79"/>
        <v>143000</v>
      </c>
      <c r="W122" s="111">
        <f t="shared" si="80"/>
        <v>0</v>
      </c>
      <c r="X122" s="111"/>
      <c r="Y122" s="112">
        <f t="shared" si="81"/>
        <v>0</v>
      </c>
    </row>
    <row r="123" spans="1:25" s="108" customFormat="1" ht="30" customHeight="1" x14ac:dyDescent="0.25">
      <c r="A123" s="115" t="s">
        <v>129</v>
      </c>
      <c r="B123" s="114" t="s">
        <v>130</v>
      </c>
      <c r="C123" s="110">
        <v>100030000000</v>
      </c>
      <c r="D123" s="111">
        <f t="shared" ref="D123:S124" si="132">D124</f>
        <v>1440000</v>
      </c>
      <c r="E123" s="111">
        <f t="shared" si="105"/>
        <v>0</v>
      </c>
      <c r="F123" s="111">
        <f t="shared" si="72"/>
        <v>1440000</v>
      </c>
      <c r="G123" s="111">
        <f t="shared" si="118"/>
        <v>0</v>
      </c>
      <c r="H123" s="111">
        <f t="shared" si="132"/>
        <v>0</v>
      </c>
      <c r="I123" s="111">
        <f t="shared" si="132"/>
        <v>0</v>
      </c>
      <c r="J123" s="111">
        <f t="shared" si="132"/>
        <v>0</v>
      </c>
      <c r="K123" s="111">
        <f t="shared" si="76"/>
        <v>0</v>
      </c>
      <c r="L123" s="112">
        <f t="shared" si="132"/>
        <v>0</v>
      </c>
      <c r="M123" s="112">
        <f t="shared" si="132"/>
        <v>0</v>
      </c>
      <c r="N123" s="113">
        <f t="shared" si="132"/>
        <v>0</v>
      </c>
      <c r="O123" s="111">
        <f t="shared" si="132"/>
        <v>0</v>
      </c>
      <c r="P123" s="111">
        <f t="shared" si="77"/>
        <v>0</v>
      </c>
      <c r="Q123" s="111">
        <f t="shared" si="132"/>
        <v>0</v>
      </c>
      <c r="R123" s="111">
        <f t="shared" si="132"/>
        <v>0</v>
      </c>
      <c r="S123" s="112">
        <f t="shared" si="132"/>
        <v>0</v>
      </c>
      <c r="T123" s="111">
        <f t="shared" ref="T123:T124" si="133">T124</f>
        <v>0</v>
      </c>
      <c r="U123" s="112">
        <f t="shared" si="78"/>
        <v>0</v>
      </c>
      <c r="V123" s="111">
        <f t="shared" si="79"/>
        <v>1440000</v>
      </c>
      <c r="W123" s="111">
        <f t="shared" si="80"/>
        <v>0</v>
      </c>
      <c r="X123" s="111">
        <f t="shared" ref="X123:X124" si="134">X124</f>
        <v>0</v>
      </c>
      <c r="Y123" s="112">
        <f t="shared" si="81"/>
        <v>0</v>
      </c>
    </row>
    <row r="124" spans="1:25" s="108" customFormat="1" ht="30" customHeight="1" x14ac:dyDescent="0.25">
      <c r="A124" s="115" t="s">
        <v>131</v>
      </c>
      <c r="B124" s="114" t="s">
        <v>132</v>
      </c>
      <c r="C124" s="110">
        <v>100030100000</v>
      </c>
      <c r="D124" s="111">
        <f t="shared" si="132"/>
        <v>1440000</v>
      </c>
      <c r="E124" s="111">
        <f t="shared" si="105"/>
        <v>0</v>
      </c>
      <c r="F124" s="111">
        <f t="shared" si="72"/>
        <v>1440000</v>
      </c>
      <c r="G124" s="111">
        <f t="shared" si="118"/>
        <v>0</v>
      </c>
      <c r="H124" s="111">
        <f t="shared" si="132"/>
        <v>0</v>
      </c>
      <c r="I124" s="111">
        <f t="shared" si="132"/>
        <v>0</v>
      </c>
      <c r="J124" s="111">
        <f t="shared" si="132"/>
        <v>0</v>
      </c>
      <c r="K124" s="111">
        <f t="shared" si="76"/>
        <v>0</v>
      </c>
      <c r="L124" s="112">
        <f t="shared" si="132"/>
        <v>0</v>
      </c>
      <c r="M124" s="112">
        <f t="shared" si="132"/>
        <v>0</v>
      </c>
      <c r="N124" s="113">
        <f t="shared" si="132"/>
        <v>0</v>
      </c>
      <c r="O124" s="111">
        <f t="shared" si="132"/>
        <v>0</v>
      </c>
      <c r="P124" s="111">
        <f t="shared" si="77"/>
        <v>0</v>
      </c>
      <c r="Q124" s="111">
        <f t="shared" si="132"/>
        <v>0</v>
      </c>
      <c r="R124" s="111">
        <f t="shared" si="132"/>
        <v>0</v>
      </c>
      <c r="S124" s="112">
        <f t="shared" si="132"/>
        <v>0</v>
      </c>
      <c r="T124" s="111">
        <f t="shared" si="133"/>
        <v>0</v>
      </c>
      <c r="U124" s="112">
        <f t="shared" si="78"/>
        <v>0</v>
      </c>
      <c r="V124" s="111">
        <f t="shared" si="79"/>
        <v>1440000</v>
      </c>
      <c r="W124" s="111">
        <f t="shared" si="80"/>
        <v>0</v>
      </c>
      <c r="X124" s="111">
        <f t="shared" si="134"/>
        <v>0</v>
      </c>
      <c r="Y124" s="112">
        <f t="shared" si="81"/>
        <v>0</v>
      </c>
    </row>
    <row r="125" spans="1:25" s="108" customFormat="1" ht="30" customHeight="1" x14ac:dyDescent="0.25">
      <c r="A125" s="115" t="s">
        <v>133</v>
      </c>
      <c r="B125" s="114" t="s">
        <v>39</v>
      </c>
      <c r="C125" s="116"/>
      <c r="D125" s="111">
        <v>1440000</v>
      </c>
      <c r="E125" s="111">
        <f t="shared" si="105"/>
        <v>0</v>
      </c>
      <c r="F125" s="111">
        <f t="shared" si="72"/>
        <v>1440000</v>
      </c>
      <c r="G125" s="111"/>
      <c r="H125" s="111"/>
      <c r="I125" s="111"/>
      <c r="J125" s="111"/>
      <c r="K125" s="111">
        <f t="shared" si="76"/>
        <v>0</v>
      </c>
      <c r="L125" s="112"/>
      <c r="M125" s="112"/>
      <c r="N125" s="113"/>
      <c r="O125" s="111"/>
      <c r="P125" s="111">
        <f t="shared" si="77"/>
        <v>0</v>
      </c>
      <c r="Q125" s="111"/>
      <c r="R125" s="111"/>
      <c r="S125" s="112"/>
      <c r="T125" s="111"/>
      <c r="U125" s="112">
        <f t="shared" si="78"/>
        <v>0</v>
      </c>
      <c r="V125" s="111">
        <f t="shared" si="79"/>
        <v>1440000</v>
      </c>
      <c r="W125" s="111">
        <f t="shared" si="80"/>
        <v>0</v>
      </c>
      <c r="X125" s="111"/>
      <c r="Y125" s="112">
        <f t="shared" si="81"/>
        <v>0</v>
      </c>
    </row>
    <row r="126" spans="1:25" s="108" customFormat="1" ht="30" customHeight="1" x14ac:dyDescent="0.25">
      <c r="A126" s="115" t="s">
        <v>136</v>
      </c>
      <c r="B126" s="114" t="s">
        <v>137</v>
      </c>
      <c r="C126" s="110">
        <v>100030000000</v>
      </c>
      <c r="D126" s="111">
        <f t="shared" ref="D126:S127" si="135">D127</f>
        <v>126000</v>
      </c>
      <c r="E126" s="111">
        <f t="shared" si="105"/>
        <v>0</v>
      </c>
      <c r="F126" s="111">
        <f t="shared" si="72"/>
        <v>126000</v>
      </c>
      <c r="G126" s="111">
        <f t="shared" si="118"/>
        <v>0</v>
      </c>
      <c r="H126" s="111">
        <f t="shared" si="135"/>
        <v>0</v>
      </c>
      <c r="I126" s="111">
        <f t="shared" si="135"/>
        <v>0</v>
      </c>
      <c r="J126" s="111">
        <f t="shared" si="135"/>
        <v>0</v>
      </c>
      <c r="K126" s="111">
        <f t="shared" si="76"/>
        <v>0</v>
      </c>
      <c r="L126" s="112">
        <f t="shared" si="135"/>
        <v>0</v>
      </c>
      <c r="M126" s="112">
        <f t="shared" si="135"/>
        <v>0</v>
      </c>
      <c r="N126" s="113">
        <f t="shared" si="135"/>
        <v>0</v>
      </c>
      <c r="O126" s="111">
        <f t="shared" si="135"/>
        <v>0</v>
      </c>
      <c r="P126" s="111">
        <f t="shared" si="77"/>
        <v>0</v>
      </c>
      <c r="Q126" s="111">
        <f t="shared" si="135"/>
        <v>0</v>
      </c>
      <c r="R126" s="111">
        <f t="shared" si="135"/>
        <v>0</v>
      </c>
      <c r="S126" s="112">
        <f t="shared" si="135"/>
        <v>0</v>
      </c>
      <c r="T126" s="111">
        <f t="shared" ref="T126:T127" si="136">T127</f>
        <v>0</v>
      </c>
      <c r="U126" s="112">
        <f t="shared" si="78"/>
        <v>0</v>
      </c>
      <c r="V126" s="111">
        <f t="shared" si="79"/>
        <v>126000</v>
      </c>
      <c r="W126" s="111">
        <f t="shared" si="80"/>
        <v>0</v>
      </c>
      <c r="X126" s="111">
        <f t="shared" ref="X126:X127" si="137">X127</f>
        <v>0</v>
      </c>
      <c r="Y126" s="112">
        <f t="shared" si="81"/>
        <v>0</v>
      </c>
    </row>
    <row r="127" spans="1:25" s="108" customFormat="1" ht="30" customHeight="1" x14ac:dyDescent="0.25">
      <c r="A127" s="115" t="s">
        <v>138</v>
      </c>
      <c r="B127" s="114" t="s">
        <v>139</v>
      </c>
      <c r="C127" s="110">
        <v>100030300014</v>
      </c>
      <c r="D127" s="111">
        <f t="shared" si="135"/>
        <v>126000</v>
      </c>
      <c r="E127" s="111">
        <f t="shared" si="105"/>
        <v>0</v>
      </c>
      <c r="F127" s="111">
        <f t="shared" si="72"/>
        <v>126000</v>
      </c>
      <c r="G127" s="111">
        <f t="shared" si="118"/>
        <v>0</v>
      </c>
      <c r="H127" s="111">
        <f t="shared" si="135"/>
        <v>0</v>
      </c>
      <c r="I127" s="111">
        <f t="shared" si="135"/>
        <v>0</v>
      </c>
      <c r="J127" s="111">
        <f t="shared" si="135"/>
        <v>0</v>
      </c>
      <c r="K127" s="111">
        <f t="shared" si="76"/>
        <v>0</v>
      </c>
      <c r="L127" s="112">
        <f t="shared" si="135"/>
        <v>0</v>
      </c>
      <c r="M127" s="112">
        <f t="shared" si="135"/>
        <v>0</v>
      </c>
      <c r="N127" s="113">
        <f t="shared" si="135"/>
        <v>0</v>
      </c>
      <c r="O127" s="111">
        <f t="shared" si="135"/>
        <v>0</v>
      </c>
      <c r="P127" s="111">
        <f t="shared" si="77"/>
        <v>0</v>
      </c>
      <c r="Q127" s="111">
        <f t="shared" si="135"/>
        <v>0</v>
      </c>
      <c r="R127" s="111">
        <f t="shared" si="135"/>
        <v>0</v>
      </c>
      <c r="S127" s="112">
        <f t="shared" si="135"/>
        <v>0</v>
      </c>
      <c r="T127" s="111">
        <f t="shared" si="136"/>
        <v>0</v>
      </c>
      <c r="U127" s="112">
        <f t="shared" si="78"/>
        <v>0</v>
      </c>
      <c r="V127" s="111">
        <f t="shared" si="79"/>
        <v>126000</v>
      </c>
      <c r="W127" s="111">
        <f t="shared" si="80"/>
        <v>0</v>
      </c>
      <c r="X127" s="111">
        <f t="shared" si="137"/>
        <v>0</v>
      </c>
      <c r="Y127" s="112">
        <f t="shared" si="81"/>
        <v>0</v>
      </c>
    </row>
    <row r="128" spans="1:25" s="108" customFormat="1" ht="30" customHeight="1" x14ac:dyDescent="0.25">
      <c r="A128" s="115" t="s">
        <v>140</v>
      </c>
      <c r="B128" s="114" t="s">
        <v>39</v>
      </c>
      <c r="C128" s="116"/>
      <c r="D128" s="111">
        <v>126000</v>
      </c>
      <c r="E128" s="111">
        <f t="shared" si="105"/>
        <v>0</v>
      </c>
      <c r="F128" s="111">
        <f t="shared" si="72"/>
        <v>126000</v>
      </c>
      <c r="G128" s="111"/>
      <c r="H128" s="111"/>
      <c r="I128" s="111"/>
      <c r="J128" s="111"/>
      <c r="K128" s="111">
        <f t="shared" si="76"/>
        <v>0</v>
      </c>
      <c r="L128" s="112"/>
      <c r="M128" s="112"/>
      <c r="N128" s="113"/>
      <c r="O128" s="111"/>
      <c r="P128" s="111">
        <f t="shared" si="77"/>
        <v>0</v>
      </c>
      <c r="Q128" s="111"/>
      <c r="R128" s="111"/>
      <c r="S128" s="112"/>
      <c r="T128" s="111"/>
      <c r="U128" s="112">
        <f t="shared" si="78"/>
        <v>0</v>
      </c>
      <c r="V128" s="111">
        <f t="shared" si="79"/>
        <v>126000</v>
      </c>
      <c r="W128" s="111">
        <f t="shared" si="80"/>
        <v>0</v>
      </c>
      <c r="X128" s="111"/>
      <c r="Y128" s="112">
        <f t="shared" si="81"/>
        <v>0</v>
      </c>
    </row>
    <row r="129" spans="1:25" s="108" customFormat="1" ht="30" customHeight="1" x14ac:dyDescent="0.25">
      <c r="A129" s="115" t="s">
        <v>148</v>
      </c>
      <c r="B129" s="114" t="s">
        <v>149</v>
      </c>
      <c r="C129" s="110">
        <v>100030000000</v>
      </c>
      <c r="D129" s="111">
        <f t="shared" ref="D129:S130" si="138">D130</f>
        <v>449000</v>
      </c>
      <c r="E129" s="111">
        <f t="shared" si="105"/>
        <v>0</v>
      </c>
      <c r="F129" s="111">
        <f t="shared" si="72"/>
        <v>449000</v>
      </c>
      <c r="G129" s="111">
        <f t="shared" si="118"/>
        <v>0</v>
      </c>
      <c r="H129" s="111">
        <f t="shared" si="138"/>
        <v>0</v>
      </c>
      <c r="I129" s="111">
        <f t="shared" si="138"/>
        <v>0</v>
      </c>
      <c r="J129" s="111">
        <f t="shared" si="138"/>
        <v>0</v>
      </c>
      <c r="K129" s="111">
        <f t="shared" si="76"/>
        <v>0</v>
      </c>
      <c r="L129" s="112">
        <f t="shared" si="138"/>
        <v>0</v>
      </c>
      <c r="M129" s="112">
        <f t="shared" si="138"/>
        <v>0</v>
      </c>
      <c r="N129" s="113">
        <f t="shared" si="138"/>
        <v>0</v>
      </c>
      <c r="O129" s="111">
        <f t="shared" si="138"/>
        <v>0</v>
      </c>
      <c r="P129" s="111">
        <f t="shared" si="77"/>
        <v>0</v>
      </c>
      <c r="Q129" s="111">
        <f t="shared" si="138"/>
        <v>0</v>
      </c>
      <c r="R129" s="111">
        <f t="shared" si="138"/>
        <v>0</v>
      </c>
      <c r="S129" s="112">
        <f t="shared" si="138"/>
        <v>0</v>
      </c>
      <c r="T129" s="111">
        <f t="shared" ref="T129:T130" si="139">T130</f>
        <v>0</v>
      </c>
      <c r="U129" s="112">
        <f t="shared" si="78"/>
        <v>0</v>
      </c>
      <c r="V129" s="111">
        <f t="shared" si="79"/>
        <v>449000</v>
      </c>
      <c r="W129" s="111">
        <f t="shared" si="80"/>
        <v>0</v>
      </c>
      <c r="X129" s="111">
        <f t="shared" ref="X129:X130" si="140">X130</f>
        <v>0</v>
      </c>
      <c r="Y129" s="112">
        <f t="shared" si="81"/>
        <v>0</v>
      </c>
    </row>
    <row r="130" spans="1:25" s="108" customFormat="1" ht="30" customHeight="1" x14ac:dyDescent="0.25">
      <c r="A130" s="115" t="s">
        <v>150</v>
      </c>
      <c r="B130" s="114" t="s">
        <v>151</v>
      </c>
      <c r="C130" s="110">
        <v>100030300017</v>
      </c>
      <c r="D130" s="111">
        <f t="shared" si="138"/>
        <v>449000</v>
      </c>
      <c r="E130" s="111">
        <f t="shared" si="105"/>
        <v>0</v>
      </c>
      <c r="F130" s="111">
        <f t="shared" si="72"/>
        <v>449000</v>
      </c>
      <c r="G130" s="111">
        <f t="shared" si="118"/>
        <v>0</v>
      </c>
      <c r="H130" s="111">
        <f t="shared" si="138"/>
        <v>0</v>
      </c>
      <c r="I130" s="111">
        <f t="shared" si="138"/>
        <v>0</v>
      </c>
      <c r="J130" s="111">
        <f t="shared" si="138"/>
        <v>0</v>
      </c>
      <c r="K130" s="111">
        <f t="shared" si="76"/>
        <v>0</v>
      </c>
      <c r="L130" s="112">
        <f t="shared" si="138"/>
        <v>0</v>
      </c>
      <c r="M130" s="112">
        <f t="shared" si="138"/>
        <v>0</v>
      </c>
      <c r="N130" s="113">
        <f t="shared" si="138"/>
        <v>0</v>
      </c>
      <c r="O130" s="111">
        <f t="shared" si="138"/>
        <v>0</v>
      </c>
      <c r="P130" s="111">
        <f t="shared" si="77"/>
        <v>0</v>
      </c>
      <c r="Q130" s="111">
        <f t="shared" si="138"/>
        <v>0</v>
      </c>
      <c r="R130" s="111">
        <f t="shared" si="138"/>
        <v>0</v>
      </c>
      <c r="S130" s="112">
        <f t="shared" si="138"/>
        <v>0</v>
      </c>
      <c r="T130" s="111">
        <f t="shared" si="139"/>
        <v>0</v>
      </c>
      <c r="U130" s="112">
        <f t="shared" si="78"/>
        <v>0</v>
      </c>
      <c r="V130" s="111">
        <f t="shared" si="79"/>
        <v>449000</v>
      </c>
      <c r="W130" s="111">
        <f t="shared" si="80"/>
        <v>0</v>
      </c>
      <c r="X130" s="111">
        <f t="shared" si="140"/>
        <v>0</v>
      </c>
      <c r="Y130" s="112">
        <f t="shared" si="81"/>
        <v>0</v>
      </c>
    </row>
    <row r="131" spans="1:25" s="108" customFormat="1" ht="30" customHeight="1" x14ac:dyDescent="0.25">
      <c r="A131" s="115" t="s">
        <v>152</v>
      </c>
      <c r="B131" s="114" t="s">
        <v>39</v>
      </c>
      <c r="C131" s="116"/>
      <c r="D131" s="111">
        <v>449000</v>
      </c>
      <c r="E131" s="111">
        <f t="shared" si="105"/>
        <v>0</v>
      </c>
      <c r="F131" s="111">
        <f t="shared" si="72"/>
        <v>449000</v>
      </c>
      <c r="G131" s="111"/>
      <c r="H131" s="111"/>
      <c r="I131" s="111"/>
      <c r="J131" s="111"/>
      <c r="K131" s="111">
        <f t="shared" si="76"/>
        <v>0</v>
      </c>
      <c r="L131" s="112"/>
      <c r="M131" s="112"/>
      <c r="N131" s="113"/>
      <c r="O131" s="111"/>
      <c r="P131" s="111">
        <f t="shared" si="77"/>
        <v>0</v>
      </c>
      <c r="Q131" s="111"/>
      <c r="R131" s="111"/>
      <c r="S131" s="112"/>
      <c r="T131" s="111"/>
      <c r="U131" s="112">
        <f t="shared" si="78"/>
        <v>0</v>
      </c>
      <c r="V131" s="111">
        <f t="shared" si="79"/>
        <v>449000</v>
      </c>
      <c r="W131" s="111">
        <f t="shared" si="80"/>
        <v>0</v>
      </c>
      <c r="X131" s="111"/>
      <c r="Y131" s="112">
        <f t="shared" si="81"/>
        <v>0</v>
      </c>
    </row>
    <row r="132" spans="1:25" s="98" customFormat="1" ht="35.1" customHeight="1" x14ac:dyDescent="0.25">
      <c r="A132" s="98" t="s">
        <v>174</v>
      </c>
      <c r="B132" s="106" t="s">
        <v>32</v>
      </c>
      <c r="C132" s="107">
        <v>200000000000000</v>
      </c>
      <c r="D132" s="101">
        <f>D133+D187+D198</f>
        <v>175196000</v>
      </c>
      <c r="E132" s="101">
        <f t="shared" si="105"/>
        <v>0</v>
      </c>
      <c r="F132" s="101">
        <f t="shared" si="72"/>
        <v>175196000</v>
      </c>
      <c r="G132" s="101">
        <f t="shared" si="75"/>
        <v>175196000</v>
      </c>
      <c r="H132" s="101">
        <f>H133+H187+H198</f>
        <v>0</v>
      </c>
      <c r="I132" s="101">
        <f>I133+I187+I198</f>
        <v>-31629388.460000001</v>
      </c>
      <c r="J132" s="101">
        <f>J133+J187+J198</f>
        <v>31629388.460000001</v>
      </c>
      <c r="K132" s="101">
        <f t="shared" si="76"/>
        <v>175196000</v>
      </c>
      <c r="L132" s="102">
        <f>L133+L187+L198</f>
        <v>34158659.43</v>
      </c>
      <c r="M132" s="102">
        <f>M133+M187+M198</f>
        <v>29721629.41</v>
      </c>
      <c r="N132" s="103">
        <f>N133+N187+N198</f>
        <v>29532857.810000002</v>
      </c>
      <c r="O132" s="101">
        <f>O133+O187+O198</f>
        <v>0</v>
      </c>
      <c r="P132" s="101">
        <f t="shared" si="77"/>
        <v>93413146.650000006</v>
      </c>
      <c r="Q132" s="101">
        <f>Q133+Q187+Q198</f>
        <v>17920156.91</v>
      </c>
      <c r="R132" s="101">
        <f>R133+R187+R198</f>
        <v>38265456.400000006</v>
      </c>
      <c r="S132" s="102">
        <f>S133+S187+S198</f>
        <v>21722223.359999999</v>
      </c>
      <c r="T132" s="101">
        <f>T133+T187+T198</f>
        <v>0</v>
      </c>
      <c r="U132" s="102">
        <f t="shared" si="78"/>
        <v>77907836.670000002</v>
      </c>
      <c r="V132" s="101">
        <f t="shared" si="79"/>
        <v>0</v>
      </c>
      <c r="W132" s="101">
        <f t="shared" si="80"/>
        <v>81782853.349999994</v>
      </c>
      <c r="X132" s="101">
        <f>X133+X187+X198</f>
        <v>24932.690000000002</v>
      </c>
      <c r="Y132" s="102">
        <f t="shared" si="81"/>
        <v>15480377.290000005</v>
      </c>
    </row>
    <row r="133" spans="1:25" s="98" customFormat="1" ht="35.1" customHeight="1" x14ac:dyDescent="0.25">
      <c r="A133" s="98" t="s">
        <v>175</v>
      </c>
      <c r="B133" s="106" t="s">
        <v>157</v>
      </c>
      <c r="C133" s="107">
        <v>200000100001000</v>
      </c>
      <c r="D133" s="101">
        <f t="shared" ref="D133:D134" si="141">D134</f>
        <v>129589000</v>
      </c>
      <c r="E133" s="101">
        <f t="shared" si="105"/>
        <v>0</v>
      </c>
      <c r="F133" s="101">
        <f t="shared" si="72"/>
        <v>129589000</v>
      </c>
      <c r="G133" s="101">
        <f t="shared" si="75"/>
        <v>129589000</v>
      </c>
      <c r="H133" s="101">
        <f t="shared" ref="H133:J134" si="142">H134</f>
        <v>0</v>
      </c>
      <c r="I133" s="101">
        <f t="shared" si="142"/>
        <v>-30694638.460000001</v>
      </c>
      <c r="J133" s="101">
        <f t="shared" si="142"/>
        <v>30694638.460000001</v>
      </c>
      <c r="K133" s="101">
        <f t="shared" si="76"/>
        <v>129589000</v>
      </c>
      <c r="L133" s="102">
        <f>L134</f>
        <v>25973988.400000002</v>
      </c>
      <c r="M133" s="102">
        <f t="shared" ref="M133:T134" si="143">M134</f>
        <v>16141690.560000001</v>
      </c>
      <c r="N133" s="103">
        <f t="shared" si="143"/>
        <v>20073396.680000003</v>
      </c>
      <c r="O133" s="101">
        <f t="shared" si="143"/>
        <v>0</v>
      </c>
      <c r="P133" s="101">
        <f t="shared" si="77"/>
        <v>62189075.640000001</v>
      </c>
      <c r="Q133" s="101">
        <f t="shared" si="143"/>
        <v>10114911.439999999</v>
      </c>
      <c r="R133" s="101">
        <f t="shared" si="143"/>
        <v>27470067.970000006</v>
      </c>
      <c r="S133" s="102">
        <f t="shared" si="143"/>
        <v>12862786.129999999</v>
      </c>
      <c r="T133" s="101">
        <f t="shared" si="143"/>
        <v>0</v>
      </c>
      <c r="U133" s="102">
        <f t="shared" si="78"/>
        <v>50447765.540000007</v>
      </c>
      <c r="V133" s="101">
        <f t="shared" si="79"/>
        <v>0</v>
      </c>
      <c r="W133" s="101">
        <f t="shared" si="80"/>
        <v>67399924.359999999</v>
      </c>
      <c r="X133" s="101">
        <f t="shared" ref="X133:X134" si="144">X134</f>
        <v>9484.43</v>
      </c>
      <c r="Y133" s="102">
        <f t="shared" si="81"/>
        <v>11731825.669999994</v>
      </c>
    </row>
    <row r="134" spans="1:25" s="108" customFormat="1" ht="35.1" customHeight="1" x14ac:dyDescent="0.25">
      <c r="A134" s="108" t="s">
        <v>53</v>
      </c>
      <c r="B134" s="125" t="s">
        <v>169</v>
      </c>
      <c r="C134" s="110">
        <v>100000000000</v>
      </c>
      <c r="D134" s="111">
        <f t="shared" si="141"/>
        <v>129589000</v>
      </c>
      <c r="E134" s="111">
        <f t="shared" si="105"/>
        <v>0</v>
      </c>
      <c r="F134" s="111">
        <f t="shared" si="72"/>
        <v>129589000</v>
      </c>
      <c r="G134" s="111">
        <f t="shared" si="75"/>
        <v>129589000</v>
      </c>
      <c r="H134" s="111">
        <f t="shared" si="142"/>
        <v>0</v>
      </c>
      <c r="I134" s="111">
        <f t="shared" si="142"/>
        <v>-30694638.460000001</v>
      </c>
      <c r="J134" s="111">
        <f t="shared" si="142"/>
        <v>30694638.460000001</v>
      </c>
      <c r="K134" s="111">
        <f t="shared" si="76"/>
        <v>129589000</v>
      </c>
      <c r="L134" s="112">
        <f>L135</f>
        <v>25973988.400000002</v>
      </c>
      <c r="M134" s="112">
        <f t="shared" si="143"/>
        <v>16141690.560000001</v>
      </c>
      <c r="N134" s="113">
        <f t="shared" si="143"/>
        <v>20073396.680000003</v>
      </c>
      <c r="O134" s="111">
        <f t="shared" si="143"/>
        <v>0</v>
      </c>
      <c r="P134" s="111">
        <f t="shared" si="77"/>
        <v>62189075.640000001</v>
      </c>
      <c r="Q134" s="111">
        <f t="shared" si="143"/>
        <v>10114911.439999999</v>
      </c>
      <c r="R134" s="111">
        <f t="shared" si="143"/>
        <v>27470067.970000006</v>
      </c>
      <c r="S134" s="112">
        <f t="shared" si="143"/>
        <v>12862786.129999999</v>
      </c>
      <c r="T134" s="111">
        <f t="shared" si="143"/>
        <v>0</v>
      </c>
      <c r="U134" s="112">
        <f t="shared" si="78"/>
        <v>50447765.540000007</v>
      </c>
      <c r="V134" s="111">
        <f t="shared" si="79"/>
        <v>0</v>
      </c>
      <c r="W134" s="111">
        <f t="shared" si="80"/>
        <v>67399924.359999999</v>
      </c>
      <c r="X134" s="111">
        <f t="shared" si="144"/>
        <v>9484.43</v>
      </c>
      <c r="Y134" s="112">
        <f t="shared" si="81"/>
        <v>11731825.669999994</v>
      </c>
    </row>
    <row r="135" spans="1:25" s="108" customFormat="1" ht="35.1" customHeight="1" x14ac:dyDescent="0.25">
      <c r="B135" s="126" t="s">
        <v>55</v>
      </c>
      <c r="C135" s="110">
        <v>100030000000</v>
      </c>
      <c r="D135" s="111">
        <f t="shared" ref="D135:Y135" si="145">D136+D139+D142+D145+D148+D152+D155+D158+D161+D164+D167+D170+D173+D178+D181+D184</f>
        <v>129589000</v>
      </c>
      <c r="E135" s="111">
        <f t="shared" si="145"/>
        <v>0</v>
      </c>
      <c r="F135" s="111">
        <f t="shared" si="145"/>
        <v>129589000</v>
      </c>
      <c r="G135" s="111">
        <f t="shared" si="145"/>
        <v>129589000</v>
      </c>
      <c r="H135" s="111">
        <f t="shared" si="145"/>
        <v>0</v>
      </c>
      <c r="I135" s="111">
        <f t="shared" si="145"/>
        <v>-30694638.460000001</v>
      </c>
      <c r="J135" s="111">
        <f t="shared" si="145"/>
        <v>30694638.460000001</v>
      </c>
      <c r="K135" s="111">
        <f t="shared" si="145"/>
        <v>129589000</v>
      </c>
      <c r="L135" s="111">
        <f t="shared" si="145"/>
        <v>25973988.400000002</v>
      </c>
      <c r="M135" s="111">
        <f t="shared" si="145"/>
        <v>16141690.560000001</v>
      </c>
      <c r="N135" s="111">
        <f t="shared" si="145"/>
        <v>20073396.680000003</v>
      </c>
      <c r="O135" s="111">
        <f t="shared" si="145"/>
        <v>0</v>
      </c>
      <c r="P135" s="111">
        <f t="shared" si="145"/>
        <v>62189075.640000001</v>
      </c>
      <c r="Q135" s="111">
        <f t="shared" si="145"/>
        <v>10114911.439999999</v>
      </c>
      <c r="R135" s="111">
        <f t="shared" si="145"/>
        <v>27470067.970000006</v>
      </c>
      <c r="S135" s="111">
        <f t="shared" si="145"/>
        <v>12862786.129999999</v>
      </c>
      <c r="T135" s="111">
        <f t="shared" si="145"/>
        <v>0</v>
      </c>
      <c r="U135" s="111">
        <f t="shared" si="145"/>
        <v>50447765.540000007</v>
      </c>
      <c r="V135" s="111">
        <f t="shared" si="145"/>
        <v>0</v>
      </c>
      <c r="W135" s="111">
        <f t="shared" si="145"/>
        <v>67399924.359999985</v>
      </c>
      <c r="X135" s="111">
        <f t="shared" si="145"/>
        <v>9484.43</v>
      </c>
      <c r="Y135" s="111">
        <f t="shared" si="145"/>
        <v>11731825.670000006</v>
      </c>
    </row>
    <row r="136" spans="1:25" s="108" customFormat="1" ht="30" customHeight="1" x14ac:dyDescent="0.25">
      <c r="A136" s="115" t="s">
        <v>56</v>
      </c>
      <c r="B136" s="114" t="s">
        <v>57</v>
      </c>
      <c r="C136" s="110">
        <v>100030000000</v>
      </c>
      <c r="D136" s="111">
        <f>D137</f>
        <v>369000</v>
      </c>
      <c r="E136" s="111">
        <f t="shared" si="105"/>
        <v>1916000</v>
      </c>
      <c r="F136" s="111">
        <f t="shared" si="72"/>
        <v>2285000</v>
      </c>
      <c r="G136" s="111">
        <f t="shared" si="75"/>
        <v>369000</v>
      </c>
      <c r="H136" s="111">
        <f t="shared" ref="H136:J143" si="146">H137</f>
        <v>0</v>
      </c>
      <c r="I136" s="111">
        <f t="shared" si="146"/>
        <v>0</v>
      </c>
      <c r="J136" s="111">
        <f t="shared" si="146"/>
        <v>1916000</v>
      </c>
      <c r="K136" s="111">
        <f t="shared" si="76"/>
        <v>2285000</v>
      </c>
      <c r="L136" s="112">
        <f t="shared" ref="L136:T143" si="147">L137</f>
        <v>87030</v>
      </c>
      <c r="M136" s="112">
        <f t="shared" si="147"/>
        <v>270802.51</v>
      </c>
      <c r="N136" s="113">
        <f t="shared" si="147"/>
        <v>1380043.11</v>
      </c>
      <c r="O136" s="111">
        <f t="shared" si="147"/>
        <v>0</v>
      </c>
      <c r="P136" s="111">
        <f t="shared" si="77"/>
        <v>1737875.62</v>
      </c>
      <c r="Q136" s="111">
        <f t="shared" si="147"/>
        <v>80842.36</v>
      </c>
      <c r="R136" s="111">
        <f t="shared" si="147"/>
        <v>38422.06</v>
      </c>
      <c r="S136" s="112">
        <f t="shared" si="147"/>
        <v>1098222.2</v>
      </c>
      <c r="T136" s="111">
        <f t="shared" si="147"/>
        <v>0</v>
      </c>
      <c r="U136" s="112">
        <f t="shared" si="78"/>
        <v>1217486.6199999999</v>
      </c>
      <c r="V136" s="111">
        <f t="shared" si="79"/>
        <v>0</v>
      </c>
      <c r="W136" s="111">
        <f t="shared" si="80"/>
        <v>547124.37999999989</v>
      </c>
      <c r="X136" s="111">
        <f t="shared" ref="X136:X143" si="148">X137</f>
        <v>0</v>
      </c>
      <c r="Y136" s="112">
        <f t="shared" si="81"/>
        <v>520389.00000000023</v>
      </c>
    </row>
    <row r="137" spans="1:25" s="108" customFormat="1" ht="30" customHeight="1" x14ac:dyDescent="0.25">
      <c r="A137" s="115" t="s">
        <v>58</v>
      </c>
      <c r="B137" s="114" t="s">
        <v>59</v>
      </c>
      <c r="C137" s="110">
        <v>100030300001</v>
      </c>
      <c r="D137" s="111">
        <f>D138</f>
        <v>369000</v>
      </c>
      <c r="E137" s="111">
        <f t="shared" si="105"/>
        <v>1916000</v>
      </c>
      <c r="F137" s="111">
        <f t="shared" si="72"/>
        <v>2285000</v>
      </c>
      <c r="G137" s="111">
        <f t="shared" si="75"/>
        <v>369000</v>
      </c>
      <c r="H137" s="111">
        <f t="shared" si="146"/>
        <v>0</v>
      </c>
      <c r="I137" s="111">
        <f t="shared" si="146"/>
        <v>0</v>
      </c>
      <c r="J137" s="111">
        <f t="shared" si="146"/>
        <v>1916000</v>
      </c>
      <c r="K137" s="111">
        <f t="shared" si="76"/>
        <v>2285000</v>
      </c>
      <c r="L137" s="112">
        <f t="shared" si="147"/>
        <v>87030</v>
      </c>
      <c r="M137" s="112">
        <f t="shared" si="147"/>
        <v>270802.51</v>
      </c>
      <c r="N137" s="113">
        <f t="shared" si="147"/>
        <v>1380043.11</v>
      </c>
      <c r="O137" s="111">
        <f t="shared" si="147"/>
        <v>0</v>
      </c>
      <c r="P137" s="111">
        <f t="shared" si="77"/>
        <v>1737875.62</v>
      </c>
      <c r="Q137" s="111">
        <f t="shared" si="147"/>
        <v>80842.36</v>
      </c>
      <c r="R137" s="111">
        <f t="shared" si="147"/>
        <v>38422.06</v>
      </c>
      <c r="S137" s="112">
        <f t="shared" si="147"/>
        <v>1098222.2</v>
      </c>
      <c r="T137" s="111">
        <f t="shared" si="147"/>
        <v>0</v>
      </c>
      <c r="U137" s="112">
        <f t="shared" si="78"/>
        <v>1217486.6199999999</v>
      </c>
      <c r="V137" s="111">
        <f t="shared" si="79"/>
        <v>0</v>
      </c>
      <c r="W137" s="111">
        <f t="shared" si="80"/>
        <v>547124.37999999989</v>
      </c>
      <c r="X137" s="111">
        <f t="shared" si="148"/>
        <v>0</v>
      </c>
      <c r="Y137" s="112">
        <f t="shared" si="81"/>
        <v>520389.00000000023</v>
      </c>
    </row>
    <row r="138" spans="1:25" s="108" customFormat="1" ht="30" customHeight="1" x14ac:dyDescent="0.25">
      <c r="A138" s="115" t="s">
        <v>61</v>
      </c>
      <c r="B138" s="114" t="s">
        <v>40</v>
      </c>
      <c r="C138" s="116"/>
      <c r="D138" s="111">
        <v>369000</v>
      </c>
      <c r="E138" s="111">
        <f t="shared" si="105"/>
        <v>1916000</v>
      </c>
      <c r="F138" s="111">
        <f t="shared" si="72"/>
        <v>2285000</v>
      </c>
      <c r="G138" s="111">
        <f t="shared" si="75"/>
        <v>369000</v>
      </c>
      <c r="H138" s="111"/>
      <c r="I138" s="111"/>
      <c r="J138" s="111">
        <v>1916000</v>
      </c>
      <c r="K138" s="111">
        <f t="shared" si="76"/>
        <v>2285000</v>
      </c>
      <c r="L138" s="112">
        <v>87030</v>
      </c>
      <c r="M138" s="112">
        <v>270802.51</v>
      </c>
      <c r="N138" s="113">
        <v>1380043.11</v>
      </c>
      <c r="O138" s="111"/>
      <c r="P138" s="111">
        <f t="shared" si="77"/>
        <v>1737875.62</v>
      </c>
      <c r="Q138" s="111">
        <v>80842.36</v>
      </c>
      <c r="R138" s="111">
        <v>38422.06</v>
      </c>
      <c r="S138" s="112">
        <v>1098222.2</v>
      </c>
      <c r="T138" s="111"/>
      <c r="U138" s="112">
        <f t="shared" si="78"/>
        <v>1217486.6199999999</v>
      </c>
      <c r="V138" s="111">
        <f t="shared" si="79"/>
        <v>0</v>
      </c>
      <c r="W138" s="111">
        <f t="shared" si="80"/>
        <v>547124.37999999989</v>
      </c>
      <c r="X138" s="111"/>
      <c r="Y138" s="112">
        <f t="shared" si="81"/>
        <v>520389.00000000023</v>
      </c>
    </row>
    <row r="139" spans="1:25" s="108" customFormat="1" ht="30" customHeight="1" x14ac:dyDescent="0.25">
      <c r="A139" s="115" t="s">
        <v>62</v>
      </c>
      <c r="B139" s="114" t="s">
        <v>63</v>
      </c>
      <c r="C139" s="110">
        <v>100030000000</v>
      </c>
      <c r="D139" s="111">
        <f>D140</f>
        <v>369000</v>
      </c>
      <c r="E139" s="111">
        <f t="shared" si="105"/>
        <v>1447000</v>
      </c>
      <c r="F139" s="111">
        <f t="shared" si="72"/>
        <v>1816000</v>
      </c>
      <c r="G139" s="111">
        <f t="shared" si="75"/>
        <v>369000</v>
      </c>
      <c r="H139" s="111">
        <f t="shared" si="146"/>
        <v>0</v>
      </c>
      <c r="I139" s="111">
        <f t="shared" si="146"/>
        <v>0</v>
      </c>
      <c r="J139" s="111">
        <f t="shared" si="146"/>
        <v>1447000</v>
      </c>
      <c r="K139" s="111">
        <f t="shared" si="76"/>
        <v>1816000</v>
      </c>
      <c r="L139" s="112">
        <f t="shared" si="147"/>
        <v>0</v>
      </c>
      <c r="M139" s="112">
        <f t="shared" si="147"/>
        <v>405470.65</v>
      </c>
      <c r="N139" s="113">
        <f t="shared" si="147"/>
        <v>280482.83</v>
      </c>
      <c r="O139" s="111">
        <f t="shared" si="147"/>
        <v>0</v>
      </c>
      <c r="P139" s="111">
        <f t="shared" si="77"/>
        <v>685953.48</v>
      </c>
      <c r="Q139" s="111">
        <f t="shared" si="147"/>
        <v>0</v>
      </c>
      <c r="R139" s="111">
        <f t="shared" si="147"/>
        <v>405470.65</v>
      </c>
      <c r="S139" s="112">
        <f t="shared" si="147"/>
        <v>280482.83</v>
      </c>
      <c r="T139" s="111">
        <f t="shared" si="147"/>
        <v>0</v>
      </c>
      <c r="U139" s="112">
        <f t="shared" si="78"/>
        <v>685953.48</v>
      </c>
      <c r="V139" s="111">
        <f t="shared" si="79"/>
        <v>0</v>
      </c>
      <c r="W139" s="111">
        <f t="shared" si="80"/>
        <v>1130046.52</v>
      </c>
      <c r="X139" s="111">
        <f t="shared" si="148"/>
        <v>0</v>
      </c>
      <c r="Y139" s="112">
        <f t="shared" si="81"/>
        <v>0</v>
      </c>
    </row>
    <row r="140" spans="1:25" s="108" customFormat="1" ht="30" customHeight="1" x14ac:dyDescent="0.25">
      <c r="A140" s="115" t="s">
        <v>64</v>
      </c>
      <c r="B140" s="114" t="s">
        <v>65</v>
      </c>
      <c r="C140" s="110">
        <v>100030300002</v>
      </c>
      <c r="D140" s="111">
        <f>D141</f>
        <v>369000</v>
      </c>
      <c r="E140" s="111">
        <f t="shared" si="105"/>
        <v>1447000</v>
      </c>
      <c r="F140" s="111">
        <f t="shared" si="72"/>
        <v>1816000</v>
      </c>
      <c r="G140" s="111">
        <f t="shared" si="75"/>
        <v>369000</v>
      </c>
      <c r="H140" s="111">
        <f t="shared" si="146"/>
        <v>0</v>
      </c>
      <c r="I140" s="111">
        <f t="shared" si="146"/>
        <v>0</v>
      </c>
      <c r="J140" s="111">
        <f t="shared" si="146"/>
        <v>1447000</v>
      </c>
      <c r="K140" s="111">
        <f t="shared" si="76"/>
        <v>1816000</v>
      </c>
      <c r="L140" s="112">
        <f t="shared" si="147"/>
        <v>0</v>
      </c>
      <c r="M140" s="112">
        <f t="shared" si="147"/>
        <v>405470.65</v>
      </c>
      <c r="N140" s="113">
        <f t="shared" si="147"/>
        <v>280482.83</v>
      </c>
      <c r="O140" s="111">
        <f t="shared" si="147"/>
        <v>0</v>
      </c>
      <c r="P140" s="111">
        <f t="shared" si="77"/>
        <v>685953.48</v>
      </c>
      <c r="Q140" s="111">
        <f t="shared" si="147"/>
        <v>0</v>
      </c>
      <c r="R140" s="111">
        <f t="shared" si="147"/>
        <v>405470.65</v>
      </c>
      <c r="S140" s="112">
        <f t="shared" si="147"/>
        <v>280482.83</v>
      </c>
      <c r="T140" s="111">
        <f t="shared" si="147"/>
        <v>0</v>
      </c>
      <c r="U140" s="112">
        <f t="shared" si="78"/>
        <v>685953.48</v>
      </c>
      <c r="V140" s="111">
        <f t="shared" si="79"/>
        <v>0</v>
      </c>
      <c r="W140" s="111">
        <f t="shared" si="80"/>
        <v>1130046.52</v>
      </c>
      <c r="X140" s="111">
        <f t="shared" si="148"/>
        <v>0</v>
      </c>
      <c r="Y140" s="112">
        <f t="shared" si="81"/>
        <v>0</v>
      </c>
    </row>
    <row r="141" spans="1:25" s="108" customFormat="1" ht="30" customHeight="1" x14ac:dyDescent="0.25">
      <c r="A141" s="115" t="s">
        <v>67</v>
      </c>
      <c r="B141" s="114" t="s">
        <v>40</v>
      </c>
      <c r="C141" s="116"/>
      <c r="D141" s="111">
        <v>369000</v>
      </c>
      <c r="E141" s="111">
        <f t="shared" si="105"/>
        <v>1447000</v>
      </c>
      <c r="F141" s="111">
        <f t="shared" si="72"/>
        <v>1816000</v>
      </c>
      <c r="G141" s="111">
        <f t="shared" si="75"/>
        <v>369000</v>
      </c>
      <c r="H141" s="111"/>
      <c r="I141" s="111"/>
      <c r="J141" s="111">
        <v>1447000</v>
      </c>
      <c r="K141" s="111">
        <f t="shared" si="76"/>
        <v>1816000</v>
      </c>
      <c r="L141" s="112"/>
      <c r="M141" s="112">
        <v>405470.65</v>
      </c>
      <c r="N141" s="113">
        <v>280482.83</v>
      </c>
      <c r="O141" s="111"/>
      <c r="P141" s="111">
        <f t="shared" si="77"/>
        <v>685953.48</v>
      </c>
      <c r="Q141" s="111"/>
      <c r="R141" s="111">
        <v>405470.65</v>
      </c>
      <c r="S141" s="112">
        <v>280482.83</v>
      </c>
      <c r="T141" s="111"/>
      <c r="U141" s="112">
        <f t="shared" si="78"/>
        <v>685953.48</v>
      </c>
      <c r="V141" s="111">
        <f t="shared" si="79"/>
        <v>0</v>
      </c>
      <c r="W141" s="111">
        <f t="shared" si="80"/>
        <v>1130046.52</v>
      </c>
      <c r="X141" s="111"/>
      <c r="Y141" s="112">
        <f t="shared" si="81"/>
        <v>0</v>
      </c>
    </row>
    <row r="142" spans="1:25" s="108" customFormat="1" ht="30" customHeight="1" x14ac:dyDescent="0.25">
      <c r="A142" s="115" t="s">
        <v>68</v>
      </c>
      <c r="B142" s="114" t="s">
        <v>69</v>
      </c>
      <c r="C142" s="110">
        <v>100030000000</v>
      </c>
      <c r="D142" s="111">
        <f>D143</f>
        <v>370000</v>
      </c>
      <c r="E142" s="111">
        <f t="shared" si="105"/>
        <v>2792000</v>
      </c>
      <c r="F142" s="111">
        <f t="shared" si="72"/>
        <v>3162000</v>
      </c>
      <c r="G142" s="111">
        <f t="shared" si="75"/>
        <v>370000</v>
      </c>
      <c r="H142" s="111">
        <f t="shared" si="146"/>
        <v>0</v>
      </c>
      <c r="I142" s="111">
        <f t="shared" si="146"/>
        <v>0</v>
      </c>
      <c r="J142" s="111">
        <f t="shared" si="146"/>
        <v>2792000</v>
      </c>
      <c r="K142" s="111">
        <f t="shared" si="76"/>
        <v>3162000</v>
      </c>
      <c r="L142" s="112">
        <f t="shared" si="147"/>
        <v>173484.07</v>
      </c>
      <c r="M142" s="112">
        <f t="shared" si="147"/>
        <v>1250869.6499999999</v>
      </c>
      <c r="N142" s="113">
        <f t="shared" si="147"/>
        <v>206680.57000000007</v>
      </c>
      <c r="O142" s="111">
        <f t="shared" si="147"/>
        <v>0</v>
      </c>
      <c r="P142" s="111">
        <f t="shared" si="77"/>
        <v>1631034.29</v>
      </c>
      <c r="Q142" s="111">
        <f t="shared" si="147"/>
        <v>173484.07</v>
      </c>
      <c r="R142" s="111">
        <f t="shared" si="147"/>
        <v>1236789.6499999999</v>
      </c>
      <c r="S142" s="112">
        <f t="shared" si="147"/>
        <v>220760.57000000007</v>
      </c>
      <c r="T142" s="111">
        <f t="shared" si="147"/>
        <v>0</v>
      </c>
      <c r="U142" s="112">
        <f t="shared" si="78"/>
        <v>1631034.29</v>
      </c>
      <c r="V142" s="111">
        <f t="shared" si="79"/>
        <v>0</v>
      </c>
      <c r="W142" s="111">
        <f t="shared" si="80"/>
        <v>1530965.71</v>
      </c>
      <c r="X142" s="111">
        <f t="shared" si="148"/>
        <v>0</v>
      </c>
      <c r="Y142" s="112">
        <f t="shared" si="81"/>
        <v>0</v>
      </c>
    </row>
    <row r="143" spans="1:25" s="108" customFormat="1" ht="30" customHeight="1" x14ac:dyDescent="0.25">
      <c r="A143" s="115" t="s">
        <v>70</v>
      </c>
      <c r="B143" s="114" t="s">
        <v>71</v>
      </c>
      <c r="C143" s="110">
        <v>100030300003</v>
      </c>
      <c r="D143" s="111">
        <f>D144</f>
        <v>370000</v>
      </c>
      <c r="E143" s="111">
        <f t="shared" si="105"/>
        <v>2792000</v>
      </c>
      <c r="F143" s="111">
        <f t="shared" si="72"/>
        <v>3162000</v>
      </c>
      <c r="G143" s="111">
        <f t="shared" si="75"/>
        <v>370000</v>
      </c>
      <c r="H143" s="111">
        <f t="shared" si="146"/>
        <v>0</v>
      </c>
      <c r="I143" s="111">
        <f t="shared" si="146"/>
        <v>0</v>
      </c>
      <c r="J143" s="111">
        <f t="shared" si="146"/>
        <v>2792000</v>
      </c>
      <c r="K143" s="111">
        <f t="shared" si="76"/>
        <v>3162000</v>
      </c>
      <c r="L143" s="112">
        <f t="shared" si="147"/>
        <v>173484.07</v>
      </c>
      <c r="M143" s="112">
        <f t="shared" si="147"/>
        <v>1250869.6499999999</v>
      </c>
      <c r="N143" s="113">
        <f t="shared" si="147"/>
        <v>206680.57000000007</v>
      </c>
      <c r="O143" s="111">
        <f t="shared" si="147"/>
        <v>0</v>
      </c>
      <c r="P143" s="111">
        <f t="shared" si="77"/>
        <v>1631034.29</v>
      </c>
      <c r="Q143" s="111">
        <f t="shared" si="147"/>
        <v>173484.07</v>
      </c>
      <c r="R143" s="111">
        <f t="shared" si="147"/>
        <v>1236789.6499999999</v>
      </c>
      <c r="S143" s="112">
        <f t="shared" si="147"/>
        <v>220760.57000000007</v>
      </c>
      <c r="T143" s="111">
        <f t="shared" si="147"/>
        <v>0</v>
      </c>
      <c r="U143" s="112">
        <f t="shared" si="78"/>
        <v>1631034.29</v>
      </c>
      <c r="V143" s="111">
        <f t="shared" si="79"/>
        <v>0</v>
      </c>
      <c r="W143" s="111">
        <f t="shared" si="80"/>
        <v>1530965.71</v>
      </c>
      <c r="X143" s="111">
        <f t="shared" si="148"/>
        <v>0</v>
      </c>
      <c r="Y143" s="112">
        <f t="shared" si="81"/>
        <v>0</v>
      </c>
    </row>
    <row r="144" spans="1:25" s="108" customFormat="1" ht="30" customHeight="1" x14ac:dyDescent="0.25">
      <c r="A144" s="115" t="s">
        <v>73</v>
      </c>
      <c r="B144" s="114" t="s">
        <v>40</v>
      </c>
      <c r="C144" s="116"/>
      <c r="D144" s="111">
        <v>370000</v>
      </c>
      <c r="E144" s="111">
        <f t="shared" si="105"/>
        <v>2792000</v>
      </c>
      <c r="F144" s="111">
        <f t="shared" si="72"/>
        <v>3162000</v>
      </c>
      <c r="G144" s="111">
        <f t="shared" si="75"/>
        <v>370000</v>
      </c>
      <c r="H144" s="111"/>
      <c r="I144" s="111"/>
      <c r="J144" s="111">
        <v>2792000</v>
      </c>
      <c r="K144" s="111">
        <f t="shared" si="76"/>
        <v>3162000</v>
      </c>
      <c r="L144" s="112">
        <v>173484.07</v>
      </c>
      <c r="M144" s="112">
        <v>1250869.6499999999</v>
      </c>
      <c r="N144" s="113">
        <v>206680.57000000007</v>
      </c>
      <c r="O144" s="111"/>
      <c r="P144" s="111">
        <f t="shared" si="77"/>
        <v>1631034.29</v>
      </c>
      <c r="Q144" s="111">
        <v>173484.07</v>
      </c>
      <c r="R144" s="111">
        <v>1236789.6499999999</v>
      </c>
      <c r="S144" s="112">
        <v>220760.57000000007</v>
      </c>
      <c r="T144" s="111"/>
      <c r="U144" s="112">
        <f t="shared" si="78"/>
        <v>1631034.29</v>
      </c>
      <c r="V144" s="111">
        <f t="shared" si="79"/>
        <v>0</v>
      </c>
      <c r="W144" s="111">
        <f t="shared" si="80"/>
        <v>1530965.71</v>
      </c>
      <c r="X144" s="111"/>
      <c r="Y144" s="112">
        <f t="shared" si="81"/>
        <v>0</v>
      </c>
    </row>
    <row r="145" spans="1:25" s="108" customFormat="1" ht="30" customHeight="1" x14ac:dyDescent="0.25">
      <c r="A145" s="115" t="s">
        <v>75</v>
      </c>
      <c r="B145" s="114" t="s">
        <v>76</v>
      </c>
      <c r="C145" s="110">
        <v>100030000000</v>
      </c>
      <c r="D145" s="111">
        <f>D146</f>
        <v>370000</v>
      </c>
      <c r="E145" s="111">
        <f t="shared" si="105"/>
        <v>2043000</v>
      </c>
      <c r="F145" s="111">
        <f t="shared" si="72"/>
        <v>2413000</v>
      </c>
      <c r="G145" s="111">
        <f t="shared" si="75"/>
        <v>370000</v>
      </c>
      <c r="H145" s="111">
        <f t="shared" ref="H145:J146" si="149">H146</f>
        <v>0</v>
      </c>
      <c r="I145" s="111">
        <f t="shared" si="149"/>
        <v>0</v>
      </c>
      <c r="J145" s="111">
        <f t="shared" si="149"/>
        <v>2043000</v>
      </c>
      <c r="K145" s="111">
        <f t="shared" si="76"/>
        <v>2413000</v>
      </c>
      <c r="L145" s="112">
        <f t="shared" ref="L145:T146" si="150">L146</f>
        <v>195099.54</v>
      </c>
      <c r="M145" s="112">
        <f t="shared" si="150"/>
        <v>185441.36</v>
      </c>
      <c r="N145" s="113">
        <f t="shared" si="150"/>
        <v>507578.8</v>
      </c>
      <c r="O145" s="111">
        <f t="shared" si="150"/>
        <v>0</v>
      </c>
      <c r="P145" s="111">
        <f t="shared" si="77"/>
        <v>888119.7</v>
      </c>
      <c r="Q145" s="111">
        <f t="shared" si="150"/>
        <v>169738.18</v>
      </c>
      <c r="R145" s="111">
        <f t="shared" si="150"/>
        <v>184954.78</v>
      </c>
      <c r="S145" s="112">
        <f t="shared" si="150"/>
        <v>494985.55000000005</v>
      </c>
      <c r="T145" s="111">
        <f t="shared" si="150"/>
        <v>0</v>
      </c>
      <c r="U145" s="112">
        <f t="shared" si="78"/>
        <v>849678.51</v>
      </c>
      <c r="V145" s="111">
        <f t="shared" si="79"/>
        <v>0</v>
      </c>
      <c r="W145" s="111">
        <f t="shared" si="80"/>
        <v>1524880.3</v>
      </c>
      <c r="X145" s="111">
        <f t="shared" ref="X145:X146" si="151">X146</f>
        <v>0</v>
      </c>
      <c r="Y145" s="112">
        <f t="shared" si="81"/>
        <v>38441.189999999944</v>
      </c>
    </row>
    <row r="146" spans="1:25" s="108" customFormat="1" ht="30" customHeight="1" x14ac:dyDescent="0.25">
      <c r="A146" s="115" t="s">
        <v>77</v>
      </c>
      <c r="B146" s="114" t="s">
        <v>78</v>
      </c>
      <c r="C146" s="110">
        <v>100030300004</v>
      </c>
      <c r="D146" s="111">
        <f>D147</f>
        <v>370000</v>
      </c>
      <c r="E146" s="111">
        <f t="shared" si="105"/>
        <v>2043000</v>
      </c>
      <c r="F146" s="111">
        <f t="shared" si="72"/>
        <v>2413000</v>
      </c>
      <c r="G146" s="111">
        <f t="shared" si="75"/>
        <v>370000</v>
      </c>
      <c r="H146" s="111">
        <f t="shared" si="149"/>
        <v>0</v>
      </c>
      <c r="I146" s="111">
        <f t="shared" si="149"/>
        <v>0</v>
      </c>
      <c r="J146" s="111">
        <f t="shared" si="149"/>
        <v>2043000</v>
      </c>
      <c r="K146" s="111">
        <f t="shared" si="76"/>
        <v>2413000</v>
      </c>
      <c r="L146" s="112">
        <f t="shared" si="150"/>
        <v>195099.54</v>
      </c>
      <c r="M146" s="112">
        <f t="shared" si="150"/>
        <v>185441.36</v>
      </c>
      <c r="N146" s="113">
        <f t="shared" si="150"/>
        <v>507578.8</v>
      </c>
      <c r="O146" s="111">
        <f t="shared" si="150"/>
        <v>0</v>
      </c>
      <c r="P146" s="111">
        <f t="shared" si="77"/>
        <v>888119.7</v>
      </c>
      <c r="Q146" s="111">
        <f t="shared" si="150"/>
        <v>169738.18</v>
      </c>
      <c r="R146" s="111">
        <f t="shared" si="150"/>
        <v>184954.78</v>
      </c>
      <c r="S146" s="112">
        <f t="shared" si="150"/>
        <v>494985.55000000005</v>
      </c>
      <c r="T146" s="111">
        <f t="shared" si="150"/>
        <v>0</v>
      </c>
      <c r="U146" s="112">
        <f t="shared" si="78"/>
        <v>849678.51</v>
      </c>
      <c r="V146" s="111">
        <f t="shared" si="79"/>
        <v>0</v>
      </c>
      <c r="W146" s="111">
        <f t="shared" si="80"/>
        <v>1524880.3</v>
      </c>
      <c r="X146" s="111">
        <f t="shared" si="151"/>
        <v>0</v>
      </c>
      <c r="Y146" s="112">
        <f t="shared" si="81"/>
        <v>38441.189999999944</v>
      </c>
    </row>
    <row r="147" spans="1:25" s="108" customFormat="1" ht="30" customHeight="1" x14ac:dyDescent="0.25">
      <c r="A147" s="115" t="s">
        <v>80</v>
      </c>
      <c r="B147" s="114" t="s">
        <v>40</v>
      </c>
      <c r="C147" s="116"/>
      <c r="D147" s="111">
        <v>370000</v>
      </c>
      <c r="E147" s="111">
        <f t="shared" si="105"/>
        <v>2043000</v>
      </c>
      <c r="F147" s="111">
        <f t="shared" si="72"/>
        <v>2413000</v>
      </c>
      <c r="G147" s="111">
        <f t="shared" si="75"/>
        <v>370000</v>
      </c>
      <c r="H147" s="111"/>
      <c r="I147" s="111"/>
      <c r="J147" s="111">
        <v>2043000</v>
      </c>
      <c r="K147" s="111">
        <f t="shared" si="76"/>
        <v>2413000</v>
      </c>
      <c r="L147" s="112">
        <v>195099.54</v>
      </c>
      <c r="M147" s="112">
        <v>185441.36</v>
      </c>
      <c r="N147" s="113">
        <v>507578.8</v>
      </c>
      <c r="O147" s="111"/>
      <c r="P147" s="111">
        <f t="shared" si="77"/>
        <v>888119.7</v>
      </c>
      <c r="Q147" s="111">
        <v>169738.18</v>
      </c>
      <c r="R147" s="111">
        <v>184954.78</v>
      </c>
      <c r="S147" s="112">
        <v>494985.55000000005</v>
      </c>
      <c r="T147" s="111"/>
      <c r="U147" s="112">
        <f t="shared" si="78"/>
        <v>849678.51</v>
      </c>
      <c r="V147" s="111">
        <f t="shared" si="79"/>
        <v>0</v>
      </c>
      <c r="W147" s="111">
        <f t="shared" si="80"/>
        <v>1524880.3</v>
      </c>
      <c r="X147" s="111"/>
      <c r="Y147" s="112">
        <f t="shared" si="81"/>
        <v>38441.189999999944</v>
      </c>
    </row>
    <row r="148" spans="1:25" s="108" customFormat="1" ht="30" customHeight="1" x14ac:dyDescent="0.25">
      <c r="A148" s="115" t="s">
        <v>81</v>
      </c>
      <c r="B148" s="114" t="s">
        <v>82</v>
      </c>
      <c r="C148" s="110">
        <v>100030000000</v>
      </c>
      <c r="D148" s="111">
        <f>D149</f>
        <v>878000</v>
      </c>
      <c r="E148" s="111">
        <f t="shared" si="105"/>
        <v>2737000</v>
      </c>
      <c r="F148" s="111">
        <f t="shared" si="72"/>
        <v>3615000</v>
      </c>
      <c r="G148" s="111">
        <f t="shared" si="75"/>
        <v>878000</v>
      </c>
      <c r="H148" s="111">
        <f t="shared" ref="H148:J148" si="152">H149</f>
        <v>0</v>
      </c>
      <c r="I148" s="111">
        <f t="shared" si="152"/>
        <v>0</v>
      </c>
      <c r="J148" s="111">
        <f t="shared" si="152"/>
        <v>2737000</v>
      </c>
      <c r="K148" s="111">
        <f t="shared" si="76"/>
        <v>3615000</v>
      </c>
      <c r="L148" s="112">
        <f t="shared" ref="L148:T148" si="153">L149</f>
        <v>160159.53</v>
      </c>
      <c r="M148" s="112">
        <f t="shared" si="153"/>
        <v>445569.06999999995</v>
      </c>
      <c r="N148" s="113">
        <f t="shared" si="153"/>
        <v>473114.34</v>
      </c>
      <c r="O148" s="111">
        <f t="shared" si="153"/>
        <v>0</v>
      </c>
      <c r="P148" s="111">
        <f t="shared" si="77"/>
        <v>1078842.94</v>
      </c>
      <c r="Q148" s="111">
        <f t="shared" si="153"/>
        <v>160159.53</v>
      </c>
      <c r="R148" s="111">
        <f t="shared" si="153"/>
        <v>443569.06999999995</v>
      </c>
      <c r="S148" s="112">
        <f t="shared" si="153"/>
        <v>276124.24</v>
      </c>
      <c r="T148" s="111">
        <f t="shared" si="153"/>
        <v>0</v>
      </c>
      <c r="U148" s="112">
        <f t="shared" si="78"/>
        <v>879852.84</v>
      </c>
      <c r="V148" s="111">
        <f t="shared" si="79"/>
        <v>0</v>
      </c>
      <c r="W148" s="111">
        <f t="shared" si="80"/>
        <v>2536157.06</v>
      </c>
      <c r="X148" s="111">
        <f t="shared" ref="X148" si="154">X149</f>
        <v>0</v>
      </c>
      <c r="Y148" s="112">
        <f t="shared" si="81"/>
        <v>198990.09999999998</v>
      </c>
    </row>
    <row r="149" spans="1:25" s="108" customFormat="1" ht="30" customHeight="1" x14ac:dyDescent="0.25">
      <c r="A149" s="115" t="s">
        <v>83</v>
      </c>
      <c r="B149" s="114" t="s">
        <v>84</v>
      </c>
      <c r="C149" s="110">
        <v>100030300005</v>
      </c>
      <c r="D149" s="111">
        <f>D150+D151</f>
        <v>878000</v>
      </c>
      <c r="E149" s="111">
        <f t="shared" si="105"/>
        <v>2737000</v>
      </c>
      <c r="F149" s="111">
        <f t="shared" si="72"/>
        <v>3615000</v>
      </c>
      <c r="G149" s="111">
        <f t="shared" si="75"/>
        <v>878000</v>
      </c>
      <c r="H149" s="111">
        <f t="shared" ref="H149:J149" si="155">H150+H151</f>
        <v>0</v>
      </c>
      <c r="I149" s="111">
        <f t="shared" si="155"/>
        <v>0</v>
      </c>
      <c r="J149" s="111">
        <f t="shared" si="155"/>
        <v>2737000</v>
      </c>
      <c r="K149" s="111">
        <f t="shared" si="76"/>
        <v>3615000</v>
      </c>
      <c r="L149" s="112">
        <f t="shared" ref="L149:T149" si="156">L150+L151</f>
        <v>160159.53</v>
      </c>
      <c r="M149" s="112">
        <f t="shared" si="156"/>
        <v>445569.06999999995</v>
      </c>
      <c r="N149" s="113">
        <f t="shared" si="156"/>
        <v>473114.34</v>
      </c>
      <c r="O149" s="111">
        <f t="shared" si="156"/>
        <v>0</v>
      </c>
      <c r="P149" s="111">
        <f t="shared" si="77"/>
        <v>1078842.94</v>
      </c>
      <c r="Q149" s="111">
        <f t="shared" si="156"/>
        <v>160159.53</v>
      </c>
      <c r="R149" s="111">
        <f t="shared" si="156"/>
        <v>443569.06999999995</v>
      </c>
      <c r="S149" s="112">
        <f t="shared" si="156"/>
        <v>276124.24</v>
      </c>
      <c r="T149" s="111">
        <f t="shared" si="156"/>
        <v>0</v>
      </c>
      <c r="U149" s="112">
        <f t="shared" si="78"/>
        <v>879852.84</v>
      </c>
      <c r="V149" s="111">
        <f t="shared" si="79"/>
        <v>0</v>
      </c>
      <c r="W149" s="111">
        <f t="shared" si="80"/>
        <v>2536157.06</v>
      </c>
      <c r="X149" s="111">
        <f t="shared" ref="X149" si="157">X150+X151</f>
        <v>0</v>
      </c>
      <c r="Y149" s="112">
        <f t="shared" si="81"/>
        <v>198990.09999999998</v>
      </c>
    </row>
    <row r="150" spans="1:25" s="108" customFormat="1" ht="30" customHeight="1" x14ac:dyDescent="0.25">
      <c r="A150" s="115" t="s">
        <v>85</v>
      </c>
      <c r="B150" s="114" t="s">
        <v>39</v>
      </c>
      <c r="C150" s="116"/>
      <c r="D150" s="111">
        <v>508000</v>
      </c>
      <c r="E150" s="111">
        <f t="shared" si="105"/>
        <v>0</v>
      </c>
      <c r="F150" s="111">
        <f t="shared" si="72"/>
        <v>508000</v>
      </c>
      <c r="G150" s="111">
        <f t="shared" si="75"/>
        <v>508000</v>
      </c>
      <c r="H150" s="111"/>
      <c r="I150" s="111"/>
      <c r="J150" s="111">
        <v>0</v>
      </c>
      <c r="K150" s="111">
        <f t="shared" si="76"/>
        <v>508000</v>
      </c>
      <c r="L150" s="112">
        <v>101395.77</v>
      </c>
      <c r="M150" s="112">
        <v>150613.11000000002</v>
      </c>
      <c r="N150" s="113">
        <v>106568.94</v>
      </c>
      <c r="O150" s="111"/>
      <c r="P150" s="111">
        <f t="shared" si="77"/>
        <v>358577.82</v>
      </c>
      <c r="Q150" s="111">
        <v>101395.77</v>
      </c>
      <c r="R150" s="111">
        <v>150613.11000000002</v>
      </c>
      <c r="S150" s="112">
        <v>106568.94</v>
      </c>
      <c r="T150" s="111"/>
      <c r="U150" s="112">
        <f t="shared" si="78"/>
        <v>358577.82</v>
      </c>
      <c r="V150" s="111">
        <f t="shared" si="79"/>
        <v>0</v>
      </c>
      <c r="W150" s="111">
        <f t="shared" si="80"/>
        <v>149422.18</v>
      </c>
      <c r="X150" s="111"/>
      <c r="Y150" s="112">
        <f t="shared" si="81"/>
        <v>0</v>
      </c>
    </row>
    <row r="151" spans="1:25" s="108" customFormat="1" ht="30" customHeight="1" x14ac:dyDescent="0.25">
      <c r="A151" s="115" t="s">
        <v>86</v>
      </c>
      <c r="B151" s="114" t="s">
        <v>40</v>
      </c>
      <c r="C151" s="116"/>
      <c r="D151" s="111">
        <v>370000</v>
      </c>
      <c r="E151" s="111">
        <f t="shared" si="105"/>
        <v>2737000</v>
      </c>
      <c r="F151" s="111">
        <f t="shared" si="72"/>
        <v>3107000</v>
      </c>
      <c r="G151" s="111">
        <f t="shared" si="75"/>
        <v>370000</v>
      </c>
      <c r="H151" s="111"/>
      <c r="I151" s="111"/>
      <c r="J151" s="111">
        <v>2737000</v>
      </c>
      <c r="K151" s="111">
        <f t="shared" si="76"/>
        <v>3107000</v>
      </c>
      <c r="L151" s="112">
        <v>58763.76</v>
      </c>
      <c r="M151" s="112">
        <v>294955.95999999996</v>
      </c>
      <c r="N151" s="113">
        <v>366545.4</v>
      </c>
      <c r="O151" s="111"/>
      <c r="P151" s="111">
        <f t="shared" si="77"/>
        <v>720265.12</v>
      </c>
      <c r="Q151" s="111">
        <v>58763.76</v>
      </c>
      <c r="R151" s="111">
        <v>292955.95999999996</v>
      </c>
      <c r="S151" s="112">
        <v>169555.3</v>
      </c>
      <c r="T151" s="111"/>
      <c r="U151" s="112">
        <f t="shared" si="78"/>
        <v>521275.01999999996</v>
      </c>
      <c r="V151" s="111">
        <f t="shared" si="79"/>
        <v>0</v>
      </c>
      <c r="W151" s="111">
        <f t="shared" si="80"/>
        <v>2386734.88</v>
      </c>
      <c r="X151" s="111"/>
      <c r="Y151" s="112">
        <f t="shared" si="81"/>
        <v>198990.10000000003</v>
      </c>
    </row>
    <row r="152" spans="1:25" s="108" customFormat="1" ht="30" customHeight="1" x14ac:dyDescent="0.25">
      <c r="A152" s="115" t="s">
        <v>87</v>
      </c>
      <c r="B152" s="114" t="s">
        <v>88</v>
      </c>
      <c r="C152" s="110">
        <v>100030000000</v>
      </c>
      <c r="D152" s="111">
        <f>D153</f>
        <v>369000</v>
      </c>
      <c r="E152" s="111">
        <f t="shared" si="105"/>
        <v>1364000</v>
      </c>
      <c r="F152" s="111">
        <f t="shared" ref="F152:F237" si="158">D152+E152</f>
        <v>1733000</v>
      </c>
      <c r="G152" s="111">
        <f t="shared" si="75"/>
        <v>369000</v>
      </c>
      <c r="H152" s="111">
        <f t="shared" ref="H152:J153" si="159">H153</f>
        <v>0</v>
      </c>
      <c r="I152" s="111">
        <f t="shared" si="159"/>
        <v>0</v>
      </c>
      <c r="J152" s="111">
        <f t="shared" si="159"/>
        <v>1364000</v>
      </c>
      <c r="K152" s="111">
        <f t="shared" si="76"/>
        <v>1733000</v>
      </c>
      <c r="L152" s="112">
        <f t="shared" ref="L152:T153" si="160">L153</f>
        <v>67085</v>
      </c>
      <c r="M152" s="112">
        <f t="shared" si="160"/>
        <v>276022.12</v>
      </c>
      <c r="N152" s="113">
        <f t="shared" si="160"/>
        <v>707842.26</v>
      </c>
      <c r="O152" s="111">
        <f t="shared" si="160"/>
        <v>0</v>
      </c>
      <c r="P152" s="111">
        <f t="shared" si="77"/>
        <v>1050949.3799999999</v>
      </c>
      <c r="Q152" s="111">
        <f t="shared" si="160"/>
        <v>54306.03</v>
      </c>
      <c r="R152" s="111">
        <f t="shared" si="160"/>
        <v>275332.93</v>
      </c>
      <c r="S152" s="112">
        <f t="shared" si="160"/>
        <v>711969.89</v>
      </c>
      <c r="T152" s="111">
        <f t="shared" si="160"/>
        <v>0</v>
      </c>
      <c r="U152" s="112">
        <f t="shared" si="78"/>
        <v>1041608.85</v>
      </c>
      <c r="V152" s="111">
        <f t="shared" si="79"/>
        <v>0</v>
      </c>
      <c r="W152" s="111">
        <f t="shared" si="80"/>
        <v>682050.62000000011</v>
      </c>
      <c r="X152" s="111">
        <f t="shared" ref="X152:X153" si="161">X153</f>
        <v>0</v>
      </c>
      <c r="Y152" s="112">
        <f t="shared" si="81"/>
        <v>9340.5299999999115</v>
      </c>
    </row>
    <row r="153" spans="1:25" s="108" customFormat="1" ht="30" customHeight="1" x14ac:dyDescent="0.25">
      <c r="A153" s="115" t="s">
        <v>89</v>
      </c>
      <c r="B153" s="114" t="s">
        <v>90</v>
      </c>
      <c r="C153" s="110">
        <v>100030300006</v>
      </c>
      <c r="D153" s="111">
        <f>D154</f>
        <v>369000</v>
      </c>
      <c r="E153" s="111">
        <f t="shared" si="105"/>
        <v>1364000</v>
      </c>
      <c r="F153" s="111">
        <f t="shared" si="158"/>
        <v>1733000</v>
      </c>
      <c r="G153" s="111">
        <f t="shared" ref="G153:G238" si="162">D153</f>
        <v>369000</v>
      </c>
      <c r="H153" s="111">
        <f t="shared" si="159"/>
        <v>0</v>
      </c>
      <c r="I153" s="111">
        <f t="shared" si="159"/>
        <v>0</v>
      </c>
      <c r="J153" s="111">
        <f t="shared" si="159"/>
        <v>1364000</v>
      </c>
      <c r="K153" s="111">
        <f t="shared" ref="K153:K238" si="163">SUM(G153:J153)</f>
        <v>1733000</v>
      </c>
      <c r="L153" s="112">
        <f t="shared" si="160"/>
        <v>67085</v>
      </c>
      <c r="M153" s="112">
        <f t="shared" si="160"/>
        <v>276022.12</v>
      </c>
      <c r="N153" s="113">
        <f t="shared" si="160"/>
        <v>707842.26</v>
      </c>
      <c r="O153" s="111">
        <f t="shared" si="160"/>
        <v>0</v>
      </c>
      <c r="P153" s="111">
        <f t="shared" ref="P153:P238" si="164">SUM(L153:O153)</f>
        <v>1050949.3799999999</v>
      </c>
      <c r="Q153" s="111">
        <f t="shared" si="160"/>
        <v>54306.03</v>
      </c>
      <c r="R153" s="111">
        <f t="shared" si="160"/>
        <v>275332.93</v>
      </c>
      <c r="S153" s="112">
        <f t="shared" si="160"/>
        <v>711969.89</v>
      </c>
      <c r="T153" s="111">
        <f t="shared" si="160"/>
        <v>0</v>
      </c>
      <c r="U153" s="112">
        <f t="shared" ref="U153:U238" si="165">SUM(Q153:T153)</f>
        <v>1041608.85</v>
      </c>
      <c r="V153" s="111">
        <f t="shared" ref="V153:V238" si="166">F153-K153</f>
        <v>0</v>
      </c>
      <c r="W153" s="111">
        <f t="shared" ref="W153:W238" si="167">K153-P153</f>
        <v>682050.62000000011</v>
      </c>
      <c r="X153" s="111">
        <f t="shared" si="161"/>
        <v>0</v>
      </c>
      <c r="Y153" s="112">
        <f t="shared" ref="Y153:Y238" si="168">P153-U153-X153</f>
        <v>9340.5299999999115</v>
      </c>
    </row>
    <row r="154" spans="1:25" s="108" customFormat="1" ht="30" customHeight="1" x14ac:dyDescent="0.25">
      <c r="A154" s="115" t="s">
        <v>92</v>
      </c>
      <c r="B154" s="114" t="s">
        <v>40</v>
      </c>
      <c r="C154" s="116"/>
      <c r="D154" s="111">
        <v>369000</v>
      </c>
      <c r="E154" s="111">
        <f t="shared" si="105"/>
        <v>1364000</v>
      </c>
      <c r="F154" s="111">
        <f t="shared" si="158"/>
        <v>1733000</v>
      </c>
      <c r="G154" s="111">
        <f t="shared" si="162"/>
        <v>369000</v>
      </c>
      <c r="H154" s="111"/>
      <c r="I154" s="111"/>
      <c r="J154" s="111">
        <v>1364000</v>
      </c>
      <c r="K154" s="111">
        <f t="shared" si="163"/>
        <v>1733000</v>
      </c>
      <c r="L154" s="112">
        <v>67085</v>
      </c>
      <c r="M154" s="112">
        <v>276022.12</v>
      </c>
      <c r="N154" s="113">
        <v>707842.26</v>
      </c>
      <c r="O154" s="111"/>
      <c r="P154" s="111">
        <f t="shared" si="164"/>
        <v>1050949.3799999999</v>
      </c>
      <c r="Q154" s="111">
        <v>54306.03</v>
      </c>
      <c r="R154" s="111">
        <v>275332.93</v>
      </c>
      <c r="S154" s="112">
        <v>711969.89</v>
      </c>
      <c r="T154" s="111"/>
      <c r="U154" s="112">
        <f t="shared" si="165"/>
        <v>1041608.85</v>
      </c>
      <c r="V154" s="111">
        <f t="shared" si="166"/>
        <v>0</v>
      </c>
      <c r="W154" s="111">
        <f t="shared" si="167"/>
        <v>682050.62000000011</v>
      </c>
      <c r="X154" s="111"/>
      <c r="Y154" s="112">
        <f t="shared" si="168"/>
        <v>9340.5299999999115</v>
      </c>
    </row>
    <row r="155" spans="1:25" s="108" customFormat="1" ht="30" customHeight="1" x14ac:dyDescent="0.25">
      <c r="A155" s="115" t="s">
        <v>93</v>
      </c>
      <c r="B155" s="114" t="s">
        <v>94</v>
      </c>
      <c r="C155" s="110">
        <v>100030000000</v>
      </c>
      <c r="D155" s="111">
        <f t="shared" ref="D155:D156" si="169">D156</f>
        <v>369000</v>
      </c>
      <c r="E155" s="111">
        <f t="shared" si="105"/>
        <v>1795000</v>
      </c>
      <c r="F155" s="111">
        <f t="shared" si="158"/>
        <v>2164000</v>
      </c>
      <c r="G155" s="111">
        <f t="shared" si="162"/>
        <v>369000</v>
      </c>
      <c r="H155" s="111">
        <f t="shared" ref="H155:J156" si="170">H156</f>
        <v>0</v>
      </c>
      <c r="I155" s="111">
        <f t="shared" si="170"/>
        <v>0</v>
      </c>
      <c r="J155" s="111">
        <f t="shared" si="170"/>
        <v>1795000</v>
      </c>
      <c r="K155" s="111">
        <f t="shared" si="163"/>
        <v>2164000</v>
      </c>
      <c r="L155" s="112">
        <f>L156</f>
        <v>0</v>
      </c>
      <c r="M155" s="112">
        <f t="shared" ref="L155:X156" si="171">M156</f>
        <v>402696.06</v>
      </c>
      <c r="N155" s="113">
        <f t="shared" si="171"/>
        <v>424441.98000000004</v>
      </c>
      <c r="O155" s="111">
        <f t="shared" si="171"/>
        <v>0</v>
      </c>
      <c r="P155" s="111">
        <f t="shared" si="164"/>
        <v>827138.04</v>
      </c>
      <c r="Q155" s="111">
        <f t="shared" si="171"/>
        <v>0</v>
      </c>
      <c r="R155" s="111">
        <f t="shared" si="171"/>
        <v>402696.06</v>
      </c>
      <c r="S155" s="112">
        <f t="shared" si="171"/>
        <v>407721.98000000004</v>
      </c>
      <c r="T155" s="111">
        <f t="shared" si="171"/>
        <v>0</v>
      </c>
      <c r="U155" s="112">
        <f t="shared" si="165"/>
        <v>810418.04</v>
      </c>
      <c r="V155" s="111">
        <f t="shared" si="166"/>
        <v>0</v>
      </c>
      <c r="W155" s="111">
        <f t="shared" si="167"/>
        <v>1336861.96</v>
      </c>
      <c r="X155" s="111">
        <f t="shared" si="171"/>
        <v>0</v>
      </c>
      <c r="Y155" s="112">
        <f t="shared" si="168"/>
        <v>16720</v>
      </c>
    </row>
    <row r="156" spans="1:25" s="108" customFormat="1" ht="30" customHeight="1" x14ac:dyDescent="0.25">
      <c r="A156" s="115" t="s">
        <v>95</v>
      </c>
      <c r="B156" s="114" t="s">
        <v>96</v>
      </c>
      <c r="C156" s="110">
        <v>100030300007</v>
      </c>
      <c r="D156" s="111">
        <f t="shared" si="169"/>
        <v>369000</v>
      </c>
      <c r="E156" s="111">
        <f t="shared" si="105"/>
        <v>1795000</v>
      </c>
      <c r="F156" s="111">
        <f t="shared" si="158"/>
        <v>2164000</v>
      </c>
      <c r="G156" s="111">
        <f t="shared" si="162"/>
        <v>369000</v>
      </c>
      <c r="H156" s="111">
        <f t="shared" si="170"/>
        <v>0</v>
      </c>
      <c r="I156" s="111">
        <f t="shared" si="170"/>
        <v>0</v>
      </c>
      <c r="J156" s="111">
        <f t="shared" si="170"/>
        <v>1795000</v>
      </c>
      <c r="K156" s="111">
        <f t="shared" si="163"/>
        <v>2164000</v>
      </c>
      <c r="L156" s="112">
        <f t="shared" si="171"/>
        <v>0</v>
      </c>
      <c r="M156" s="112">
        <f t="shared" si="171"/>
        <v>402696.06</v>
      </c>
      <c r="N156" s="113">
        <f t="shared" si="171"/>
        <v>424441.98000000004</v>
      </c>
      <c r="O156" s="111">
        <f t="shared" si="171"/>
        <v>0</v>
      </c>
      <c r="P156" s="111">
        <f t="shared" si="164"/>
        <v>827138.04</v>
      </c>
      <c r="Q156" s="111">
        <f t="shared" si="171"/>
        <v>0</v>
      </c>
      <c r="R156" s="111">
        <f t="shared" si="171"/>
        <v>402696.06</v>
      </c>
      <c r="S156" s="112">
        <f t="shared" si="171"/>
        <v>407721.98000000004</v>
      </c>
      <c r="T156" s="111">
        <f t="shared" si="171"/>
        <v>0</v>
      </c>
      <c r="U156" s="112">
        <f t="shared" si="165"/>
        <v>810418.04</v>
      </c>
      <c r="V156" s="111">
        <f t="shared" si="166"/>
        <v>0</v>
      </c>
      <c r="W156" s="111">
        <f t="shared" si="167"/>
        <v>1336861.96</v>
      </c>
      <c r="X156" s="111">
        <f t="shared" si="171"/>
        <v>0</v>
      </c>
      <c r="Y156" s="112">
        <f t="shared" si="168"/>
        <v>16720</v>
      </c>
    </row>
    <row r="157" spans="1:25" s="108" customFormat="1" ht="30" customHeight="1" x14ac:dyDescent="0.25">
      <c r="A157" s="115" t="s">
        <v>98</v>
      </c>
      <c r="B157" s="114" t="s">
        <v>40</v>
      </c>
      <c r="C157" s="116"/>
      <c r="D157" s="111">
        <v>369000</v>
      </c>
      <c r="E157" s="111">
        <f t="shared" si="105"/>
        <v>1795000</v>
      </c>
      <c r="F157" s="111">
        <f t="shared" si="158"/>
        <v>2164000</v>
      </c>
      <c r="G157" s="111">
        <f t="shared" si="162"/>
        <v>369000</v>
      </c>
      <c r="H157" s="111"/>
      <c r="I157" s="111"/>
      <c r="J157" s="111">
        <v>1795000</v>
      </c>
      <c r="K157" s="111">
        <f t="shared" si="163"/>
        <v>2164000</v>
      </c>
      <c r="L157" s="112"/>
      <c r="M157" s="112">
        <v>402696.06</v>
      </c>
      <c r="N157" s="113">
        <v>424441.98000000004</v>
      </c>
      <c r="O157" s="111"/>
      <c r="P157" s="111">
        <f t="shared" si="164"/>
        <v>827138.04</v>
      </c>
      <c r="Q157" s="111"/>
      <c r="R157" s="111">
        <v>402696.06</v>
      </c>
      <c r="S157" s="112">
        <v>407721.98000000004</v>
      </c>
      <c r="T157" s="111"/>
      <c r="U157" s="112">
        <f t="shared" si="165"/>
        <v>810418.04</v>
      </c>
      <c r="V157" s="111">
        <f t="shared" si="166"/>
        <v>0</v>
      </c>
      <c r="W157" s="111">
        <f t="shared" si="167"/>
        <v>1336861.96</v>
      </c>
      <c r="X157" s="111"/>
      <c r="Y157" s="112">
        <f t="shared" si="168"/>
        <v>16720</v>
      </c>
    </row>
    <row r="158" spans="1:25" s="108" customFormat="1" ht="30" customHeight="1" x14ac:dyDescent="0.25">
      <c r="A158" s="115" t="s">
        <v>99</v>
      </c>
      <c r="B158" s="114" t="s">
        <v>100</v>
      </c>
      <c r="C158" s="110">
        <v>100030000000</v>
      </c>
      <c r="D158" s="111">
        <f>D159</f>
        <v>370000</v>
      </c>
      <c r="E158" s="111">
        <f t="shared" si="105"/>
        <v>2154000</v>
      </c>
      <c r="F158" s="111">
        <f t="shared" si="158"/>
        <v>2524000</v>
      </c>
      <c r="G158" s="111">
        <f t="shared" si="162"/>
        <v>370000</v>
      </c>
      <c r="H158" s="111">
        <f t="shared" ref="H158:J159" si="172">H159</f>
        <v>0</v>
      </c>
      <c r="I158" s="111">
        <f t="shared" si="172"/>
        <v>0</v>
      </c>
      <c r="J158" s="111">
        <f t="shared" si="172"/>
        <v>2154000</v>
      </c>
      <c r="K158" s="111">
        <f t="shared" si="163"/>
        <v>2524000</v>
      </c>
      <c r="L158" s="112">
        <f t="shared" ref="L158:T159" si="173">L159</f>
        <v>791511.02</v>
      </c>
      <c r="M158" s="112">
        <f t="shared" si="173"/>
        <v>20117.879999999997</v>
      </c>
      <c r="N158" s="113">
        <f t="shared" si="173"/>
        <v>994152.84000000008</v>
      </c>
      <c r="O158" s="111">
        <f t="shared" si="173"/>
        <v>0</v>
      </c>
      <c r="P158" s="111">
        <f t="shared" si="164"/>
        <v>1805781.7400000002</v>
      </c>
      <c r="Q158" s="111">
        <f t="shared" si="173"/>
        <v>471483.64</v>
      </c>
      <c r="R158" s="111">
        <f t="shared" si="173"/>
        <v>171648.37</v>
      </c>
      <c r="S158" s="112">
        <f t="shared" si="173"/>
        <v>1046494.9000000001</v>
      </c>
      <c r="T158" s="111">
        <f t="shared" si="173"/>
        <v>0</v>
      </c>
      <c r="U158" s="112">
        <f t="shared" si="165"/>
        <v>1689626.9100000001</v>
      </c>
      <c r="V158" s="111">
        <f t="shared" si="166"/>
        <v>0</v>
      </c>
      <c r="W158" s="111">
        <f t="shared" si="167"/>
        <v>718218.25999999978</v>
      </c>
      <c r="X158" s="111">
        <f t="shared" ref="X158:X159" si="174">X159</f>
        <v>0</v>
      </c>
      <c r="Y158" s="112">
        <f t="shared" si="168"/>
        <v>116154.83000000007</v>
      </c>
    </row>
    <row r="159" spans="1:25" s="108" customFormat="1" ht="30" customHeight="1" x14ac:dyDescent="0.25">
      <c r="A159" s="115" t="s">
        <v>101</v>
      </c>
      <c r="B159" s="114" t="s">
        <v>102</v>
      </c>
      <c r="C159" s="110">
        <v>100030300008</v>
      </c>
      <c r="D159" s="111">
        <f>D160</f>
        <v>370000</v>
      </c>
      <c r="E159" s="111">
        <f t="shared" si="105"/>
        <v>2154000</v>
      </c>
      <c r="F159" s="111">
        <f t="shared" si="158"/>
        <v>2524000</v>
      </c>
      <c r="G159" s="111">
        <f t="shared" si="162"/>
        <v>370000</v>
      </c>
      <c r="H159" s="111">
        <f t="shared" si="172"/>
        <v>0</v>
      </c>
      <c r="I159" s="111">
        <f t="shared" si="172"/>
        <v>0</v>
      </c>
      <c r="J159" s="111">
        <f t="shared" si="172"/>
        <v>2154000</v>
      </c>
      <c r="K159" s="111">
        <f t="shared" si="163"/>
        <v>2524000</v>
      </c>
      <c r="L159" s="112">
        <f t="shared" si="173"/>
        <v>791511.02</v>
      </c>
      <c r="M159" s="112">
        <f t="shared" si="173"/>
        <v>20117.879999999997</v>
      </c>
      <c r="N159" s="113">
        <f t="shared" si="173"/>
        <v>994152.84000000008</v>
      </c>
      <c r="O159" s="111">
        <f t="shared" si="173"/>
        <v>0</v>
      </c>
      <c r="P159" s="111">
        <f t="shared" si="164"/>
        <v>1805781.7400000002</v>
      </c>
      <c r="Q159" s="111">
        <f t="shared" si="173"/>
        <v>471483.64</v>
      </c>
      <c r="R159" s="111">
        <f t="shared" si="173"/>
        <v>171648.37</v>
      </c>
      <c r="S159" s="112">
        <f t="shared" si="173"/>
        <v>1046494.9000000001</v>
      </c>
      <c r="T159" s="111">
        <f t="shared" si="173"/>
        <v>0</v>
      </c>
      <c r="U159" s="112">
        <f t="shared" si="165"/>
        <v>1689626.9100000001</v>
      </c>
      <c r="V159" s="111">
        <f t="shared" si="166"/>
        <v>0</v>
      </c>
      <c r="W159" s="111">
        <f t="shared" si="167"/>
        <v>718218.25999999978</v>
      </c>
      <c r="X159" s="111">
        <f t="shared" si="174"/>
        <v>0</v>
      </c>
      <c r="Y159" s="112">
        <f t="shared" si="168"/>
        <v>116154.83000000007</v>
      </c>
    </row>
    <row r="160" spans="1:25" s="108" customFormat="1" ht="30" customHeight="1" x14ac:dyDescent="0.25">
      <c r="A160" s="115" t="s">
        <v>104</v>
      </c>
      <c r="B160" s="114" t="s">
        <v>40</v>
      </c>
      <c r="C160" s="116"/>
      <c r="D160" s="111">
        <v>370000</v>
      </c>
      <c r="E160" s="111">
        <f t="shared" si="105"/>
        <v>2154000</v>
      </c>
      <c r="F160" s="111">
        <f t="shared" si="158"/>
        <v>2524000</v>
      </c>
      <c r="G160" s="111">
        <f t="shared" si="162"/>
        <v>370000</v>
      </c>
      <c r="H160" s="111"/>
      <c r="I160" s="111"/>
      <c r="J160" s="111">
        <v>2154000</v>
      </c>
      <c r="K160" s="111">
        <f t="shared" si="163"/>
        <v>2524000</v>
      </c>
      <c r="L160" s="112">
        <v>791511.02</v>
      </c>
      <c r="M160" s="112">
        <v>20117.879999999997</v>
      </c>
      <c r="N160" s="113">
        <v>994152.84000000008</v>
      </c>
      <c r="O160" s="111"/>
      <c r="P160" s="111">
        <f t="shared" si="164"/>
        <v>1805781.7400000002</v>
      </c>
      <c r="Q160" s="111">
        <v>471483.64</v>
      </c>
      <c r="R160" s="111">
        <v>171648.37</v>
      </c>
      <c r="S160" s="112">
        <v>1046494.9000000001</v>
      </c>
      <c r="T160" s="111"/>
      <c r="U160" s="112">
        <f t="shared" si="165"/>
        <v>1689626.9100000001</v>
      </c>
      <c r="V160" s="111">
        <f t="shared" si="166"/>
        <v>0</v>
      </c>
      <c r="W160" s="111">
        <f t="shared" si="167"/>
        <v>718218.25999999978</v>
      </c>
      <c r="X160" s="111"/>
      <c r="Y160" s="112">
        <f t="shared" si="168"/>
        <v>116154.83000000007</v>
      </c>
    </row>
    <row r="161" spans="1:25" s="108" customFormat="1" ht="30" customHeight="1" x14ac:dyDescent="0.25">
      <c r="A161" s="115" t="s">
        <v>105</v>
      </c>
      <c r="B161" s="114" t="s">
        <v>106</v>
      </c>
      <c r="C161" s="110">
        <v>100030000000</v>
      </c>
      <c r="D161" s="111">
        <f>D162</f>
        <v>368000</v>
      </c>
      <c r="E161" s="111">
        <f t="shared" ref="E161:E246" si="175">H161+I161+J161</f>
        <v>755000</v>
      </c>
      <c r="F161" s="111">
        <f t="shared" si="158"/>
        <v>1123000</v>
      </c>
      <c r="G161" s="111">
        <f t="shared" si="162"/>
        <v>368000</v>
      </c>
      <c r="H161" s="111">
        <f t="shared" ref="H161:J162" si="176">H162</f>
        <v>0</v>
      </c>
      <c r="I161" s="111">
        <f t="shared" si="176"/>
        <v>0</v>
      </c>
      <c r="J161" s="111">
        <f t="shared" si="176"/>
        <v>755000</v>
      </c>
      <c r="K161" s="111">
        <f t="shared" si="163"/>
        <v>1123000</v>
      </c>
      <c r="L161" s="112">
        <f t="shared" ref="L161:T162" si="177">L162</f>
        <v>203177</v>
      </c>
      <c r="M161" s="112">
        <f t="shared" si="177"/>
        <v>204796.3</v>
      </c>
      <c r="N161" s="113">
        <f t="shared" si="177"/>
        <v>422923.88999999996</v>
      </c>
      <c r="O161" s="111">
        <f t="shared" si="177"/>
        <v>0</v>
      </c>
      <c r="P161" s="111">
        <f t="shared" si="164"/>
        <v>830897.19</v>
      </c>
      <c r="Q161" s="111">
        <f t="shared" si="177"/>
        <v>203177</v>
      </c>
      <c r="R161" s="111">
        <f t="shared" si="177"/>
        <v>183698.06</v>
      </c>
      <c r="S161" s="112">
        <f t="shared" si="177"/>
        <v>105895.35</v>
      </c>
      <c r="T161" s="111">
        <f t="shared" si="177"/>
        <v>0</v>
      </c>
      <c r="U161" s="112">
        <f t="shared" si="165"/>
        <v>492770.41000000003</v>
      </c>
      <c r="V161" s="111">
        <f t="shared" si="166"/>
        <v>0</v>
      </c>
      <c r="W161" s="111">
        <f t="shared" si="167"/>
        <v>292102.81000000006</v>
      </c>
      <c r="X161" s="111">
        <f t="shared" ref="X161:X162" si="178">X162</f>
        <v>0</v>
      </c>
      <c r="Y161" s="112">
        <f t="shared" si="168"/>
        <v>338126.77999999991</v>
      </c>
    </row>
    <row r="162" spans="1:25" s="108" customFormat="1" ht="30" customHeight="1" x14ac:dyDescent="0.25">
      <c r="A162" s="115" t="s">
        <v>107</v>
      </c>
      <c r="B162" s="114" t="s">
        <v>108</v>
      </c>
      <c r="C162" s="110">
        <v>100030300009</v>
      </c>
      <c r="D162" s="111">
        <f>D163</f>
        <v>368000</v>
      </c>
      <c r="E162" s="111">
        <f t="shared" si="175"/>
        <v>755000</v>
      </c>
      <c r="F162" s="111">
        <f t="shared" si="158"/>
        <v>1123000</v>
      </c>
      <c r="G162" s="111">
        <f t="shared" si="162"/>
        <v>368000</v>
      </c>
      <c r="H162" s="111">
        <f t="shared" si="176"/>
        <v>0</v>
      </c>
      <c r="I162" s="111">
        <f t="shared" si="176"/>
        <v>0</v>
      </c>
      <c r="J162" s="111">
        <f t="shared" si="176"/>
        <v>755000</v>
      </c>
      <c r="K162" s="111">
        <f t="shared" si="163"/>
        <v>1123000</v>
      </c>
      <c r="L162" s="112">
        <f t="shared" si="177"/>
        <v>203177</v>
      </c>
      <c r="M162" s="112">
        <f t="shared" si="177"/>
        <v>204796.3</v>
      </c>
      <c r="N162" s="113">
        <f t="shared" si="177"/>
        <v>422923.88999999996</v>
      </c>
      <c r="O162" s="111">
        <f t="shared" si="177"/>
        <v>0</v>
      </c>
      <c r="P162" s="111">
        <f t="shared" si="164"/>
        <v>830897.19</v>
      </c>
      <c r="Q162" s="111">
        <f t="shared" si="177"/>
        <v>203177</v>
      </c>
      <c r="R162" s="111">
        <f t="shared" si="177"/>
        <v>183698.06</v>
      </c>
      <c r="S162" s="112">
        <f t="shared" si="177"/>
        <v>105895.35</v>
      </c>
      <c r="T162" s="111">
        <f t="shared" si="177"/>
        <v>0</v>
      </c>
      <c r="U162" s="112">
        <f t="shared" si="165"/>
        <v>492770.41000000003</v>
      </c>
      <c r="V162" s="111">
        <f t="shared" si="166"/>
        <v>0</v>
      </c>
      <c r="W162" s="111">
        <f t="shared" si="167"/>
        <v>292102.81000000006</v>
      </c>
      <c r="X162" s="111">
        <f t="shared" si="178"/>
        <v>0</v>
      </c>
      <c r="Y162" s="112">
        <f t="shared" si="168"/>
        <v>338126.77999999991</v>
      </c>
    </row>
    <row r="163" spans="1:25" s="108" customFormat="1" ht="30" customHeight="1" x14ac:dyDescent="0.25">
      <c r="A163" s="115" t="s">
        <v>110</v>
      </c>
      <c r="B163" s="114" t="s">
        <v>40</v>
      </c>
      <c r="C163" s="116"/>
      <c r="D163" s="111">
        <v>368000</v>
      </c>
      <c r="E163" s="111">
        <f t="shared" si="175"/>
        <v>755000</v>
      </c>
      <c r="F163" s="111">
        <f t="shared" si="158"/>
        <v>1123000</v>
      </c>
      <c r="G163" s="111">
        <f t="shared" si="162"/>
        <v>368000</v>
      </c>
      <c r="H163" s="111"/>
      <c r="I163" s="111"/>
      <c r="J163" s="111">
        <v>755000</v>
      </c>
      <c r="K163" s="111">
        <f t="shared" si="163"/>
        <v>1123000</v>
      </c>
      <c r="L163" s="112">
        <v>203177</v>
      </c>
      <c r="M163" s="112">
        <v>204796.3</v>
      </c>
      <c r="N163" s="113">
        <v>422923.88999999996</v>
      </c>
      <c r="O163" s="111"/>
      <c r="P163" s="111">
        <f t="shared" si="164"/>
        <v>830897.19</v>
      </c>
      <c r="Q163" s="111">
        <v>203177</v>
      </c>
      <c r="R163" s="111">
        <v>183698.06</v>
      </c>
      <c r="S163" s="112">
        <v>105895.35</v>
      </c>
      <c r="T163" s="111"/>
      <c r="U163" s="112">
        <f t="shared" si="165"/>
        <v>492770.41000000003</v>
      </c>
      <c r="V163" s="111">
        <f t="shared" si="166"/>
        <v>0</v>
      </c>
      <c r="W163" s="111">
        <f t="shared" si="167"/>
        <v>292102.81000000006</v>
      </c>
      <c r="X163" s="111"/>
      <c r="Y163" s="112">
        <f t="shared" si="168"/>
        <v>338126.77999999991</v>
      </c>
    </row>
    <row r="164" spans="1:25" s="108" customFormat="1" ht="30" customHeight="1" x14ac:dyDescent="0.25">
      <c r="A164" s="115" t="s">
        <v>111</v>
      </c>
      <c r="B164" s="114" t="s">
        <v>112</v>
      </c>
      <c r="C164" s="110">
        <v>100030000000</v>
      </c>
      <c r="D164" s="111">
        <f>D165</f>
        <v>370000</v>
      </c>
      <c r="E164" s="111">
        <f t="shared" si="175"/>
        <v>2530100</v>
      </c>
      <c r="F164" s="111">
        <f t="shared" si="158"/>
        <v>2900100</v>
      </c>
      <c r="G164" s="111">
        <f t="shared" si="162"/>
        <v>370000</v>
      </c>
      <c r="H164" s="111">
        <f t="shared" ref="H164:J165" si="179">H165</f>
        <v>0</v>
      </c>
      <c r="I164" s="111">
        <f t="shared" si="179"/>
        <v>0</v>
      </c>
      <c r="J164" s="111">
        <f t="shared" si="179"/>
        <v>2530100</v>
      </c>
      <c r="K164" s="111">
        <f t="shared" si="163"/>
        <v>2900100</v>
      </c>
      <c r="L164" s="112">
        <f t="shared" ref="L164:T165" si="180">L165</f>
        <v>70591.070000000007</v>
      </c>
      <c r="M164" s="112">
        <f t="shared" si="180"/>
        <v>981896.64</v>
      </c>
      <c r="N164" s="113">
        <f t="shared" si="180"/>
        <v>-229801.25</v>
      </c>
      <c r="O164" s="111">
        <f t="shared" si="180"/>
        <v>0</v>
      </c>
      <c r="P164" s="111">
        <f t="shared" si="164"/>
        <v>822686.46</v>
      </c>
      <c r="Q164" s="111">
        <f t="shared" si="180"/>
        <v>70591.070000000007</v>
      </c>
      <c r="R164" s="111">
        <f t="shared" si="180"/>
        <v>981896.64</v>
      </c>
      <c r="S164" s="112">
        <f t="shared" si="180"/>
        <v>-229801.25</v>
      </c>
      <c r="T164" s="111">
        <f t="shared" si="180"/>
        <v>0</v>
      </c>
      <c r="U164" s="112">
        <f t="shared" si="165"/>
        <v>822686.46</v>
      </c>
      <c r="V164" s="111">
        <f t="shared" si="166"/>
        <v>0</v>
      </c>
      <c r="W164" s="111">
        <f t="shared" si="167"/>
        <v>2077413.54</v>
      </c>
      <c r="X164" s="111">
        <f t="shared" ref="X164:X165" si="181">X165</f>
        <v>0</v>
      </c>
      <c r="Y164" s="112">
        <f t="shared" si="168"/>
        <v>0</v>
      </c>
    </row>
    <row r="165" spans="1:25" s="108" customFormat="1" ht="30" customHeight="1" x14ac:dyDescent="0.25">
      <c r="A165" s="115" t="s">
        <v>113</v>
      </c>
      <c r="B165" s="114" t="s">
        <v>114</v>
      </c>
      <c r="C165" s="110">
        <v>100030300010</v>
      </c>
      <c r="D165" s="111">
        <f>D166</f>
        <v>370000</v>
      </c>
      <c r="E165" s="111">
        <f t="shared" si="175"/>
        <v>2530100</v>
      </c>
      <c r="F165" s="111">
        <f t="shared" si="158"/>
        <v>2900100</v>
      </c>
      <c r="G165" s="111">
        <f t="shared" si="162"/>
        <v>370000</v>
      </c>
      <c r="H165" s="111">
        <f t="shared" si="179"/>
        <v>0</v>
      </c>
      <c r="I165" s="111">
        <f t="shared" si="179"/>
        <v>0</v>
      </c>
      <c r="J165" s="111">
        <f t="shared" si="179"/>
        <v>2530100</v>
      </c>
      <c r="K165" s="111">
        <f t="shared" si="163"/>
        <v>2900100</v>
      </c>
      <c r="L165" s="112">
        <f t="shared" si="180"/>
        <v>70591.070000000007</v>
      </c>
      <c r="M165" s="112">
        <f t="shared" si="180"/>
        <v>981896.64</v>
      </c>
      <c r="N165" s="113">
        <f t="shared" si="180"/>
        <v>-229801.25</v>
      </c>
      <c r="O165" s="111">
        <f t="shared" si="180"/>
        <v>0</v>
      </c>
      <c r="P165" s="111">
        <f t="shared" si="164"/>
        <v>822686.46</v>
      </c>
      <c r="Q165" s="111">
        <f t="shared" si="180"/>
        <v>70591.070000000007</v>
      </c>
      <c r="R165" s="111">
        <f t="shared" si="180"/>
        <v>981896.64</v>
      </c>
      <c r="S165" s="112">
        <f t="shared" si="180"/>
        <v>-229801.25</v>
      </c>
      <c r="T165" s="111">
        <f t="shared" si="180"/>
        <v>0</v>
      </c>
      <c r="U165" s="112">
        <f t="shared" si="165"/>
        <v>822686.46</v>
      </c>
      <c r="V165" s="111">
        <f t="shared" si="166"/>
        <v>0</v>
      </c>
      <c r="W165" s="111">
        <f t="shared" si="167"/>
        <v>2077413.54</v>
      </c>
      <c r="X165" s="111">
        <f t="shared" si="181"/>
        <v>0</v>
      </c>
      <c r="Y165" s="112">
        <f t="shared" si="168"/>
        <v>0</v>
      </c>
    </row>
    <row r="166" spans="1:25" s="108" customFormat="1" ht="30" customHeight="1" x14ac:dyDescent="0.25">
      <c r="A166" s="115" t="s">
        <v>116</v>
      </c>
      <c r="B166" s="114" t="s">
        <v>40</v>
      </c>
      <c r="C166" s="116"/>
      <c r="D166" s="111">
        <v>370000</v>
      </c>
      <c r="E166" s="111">
        <f t="shared" si="175"/>
        <v>2530100</v>
      </c>
      <c r="F166" s="111">
        <f t="shared" si="158"/>
        <v>2900100</v>
      </c>
      <c r="G166" s="111">
        <f t="shared" si="162"/>
        <v>370000</v>
      </c>
      <c r="H166" s="111"/>
      <c r="I166" s="111"/>
      <c r="J166" s="111">
        <v>2530100</v>
      </c>
      <c r="K166" s="111">
        <f t="shared" si="163"/>
        <v>2900100</v>
      </c>
      <c r="L166" s="112">
        <v>70591.070000000007</v>
      </c>
      <c r="M166" s="112">
        <v>981896.64</v>
      </c>
      <c r="N166" s="113">
        <v>-229801.25</v>
      </c>
      <c r="O166" s="111"/>
      <c r="P166" s="111">
        <f t="shared" si="164"/>
        <v>822686.46</v>
      </c>
      <c r="Q166" s="111">
        <v>70591.070000000007</v>
      </c>
      <c r="R166" s="111">
        <v>981896.64</v>
      </c>
      <c r="S166" s="112">
        <v>-229801.25</v>
      </c>
      <c r="T166" s="111"/>
      <c r="U166" s="112">
        <f t="shared" si="165"/>
        <v>822686.46</v>
      </c>
      <c r="V166" s="111">
        <f t="shared" si="166"/>
        <v>0</v>
      </c>
      <c r="W166" s="111">
        <f t="shared" si="167"/>
        <v>2077413.54</v>
      </c>
      <c r="X166" s="111"/>
      <c r="Y166" s="112">
        <f t="shared" si="168"/>
        <v>0</v>
      </c>
    </row>
    <row r="167" spans="1:25" s="108" customFormat="1" ht="30" customHeight="1" x14ac:dyDescent="0.25">
      <c r="A167" s="115" t="s">
        <v>117</v>
      </c>
      <c r="B167" s="114" t="s">
        <v>118</v>
      </c>
      <c r="C167" s="110">
        <v>100030000000</v>
      </c>
      <c r="D167" s="111">
        <f>D168</f>
        <v>368000</v>
      </c>
      <c r="E167" s="111">
        <f t="shared" si="175"/>
        <v>2625538.46</v>
      </c>
      <c r="F167" s="111">
        <f t="shared" si="158"/>
        <v>2993538.46</v>
      </c>
      <c r="G167" s="111">
        <f t="shared" si="162"/>
        <v>368000</v>
      </c>
      <c r="H167" s="111">
        <f t="shared" ref="H167:J168" si="182">H168</f>
        <v>0</v>
      </c>
      <c r="I167" s="111">
        <f t="shared" si="182"/>
        <v>0</v>
      </c>
      <c r="J167" s="111">
        <f t="shared" si="182"/>
        <v>2625538.46</v>
      </c>
      <c r="K167" s="111">
        <f t="shared" si="163"/>
        <v>2993538.46</v>
      </c>
      <c r="L167" s="112">
        <f t="shared" ref="L167:T168" si="183">L168</f>
        <v>1411974.46</v>
      </c>
      <c r="M167" s="112">
        <f t="shared" si="183"/>
        <v>335349.63</v>
      </c>
      <c r="N167" s="113">
        <f t="shared" si="183"/>
        <v>499239.44</v>
      </c>
      <c r="O167" s="111">
        <f t="shared" si="183"/>
        <v>0</v>
      </c>
      <c r="P167" s="111">
        <f t="shared" si="164"/>
        <v>2246563.5299999998</v>
      </c>
      <c r="Q167" s="111">
        <f t="shared" si="183"/>
        <v>1340805.82</v>
      </c>
      <c r="R167" s="111">
        <f t="shared" si="183"/>
        <v>228672.11</v>
      </c>
      <c r="S167" s="112">
        <f t="shared" si="183"/>
        <v>521813.97</v>
      </c>
      <c r="T167" s="111">
        <f t="shared" si="183"/>
        <v>0</v>
      </c>
      <c r="U167" s="112">
        <f t="shared" si="165"/>
        <v>2091291.9000000001</v>
      </c>
      <c r="V167" s="111">
        <f t="shared" si="166"/>
        <v>0</v>
      </c>
      <c r="W167" s="111">
        <f t="shared" si="167"/>
        <v>746974.93000000017</v>
      </c>
      <c r="X167" s="111">
        <f t="shared" ref="X167:X168" si="184">X168</f>
        <v>0</v>
      </c>
      <c r="Y167" s="112">
        <f t="shared" si="168"/>
        <v>155271.62999999966</v>
      </c>
    </row>
    <row r="168" spans="1:25" s="108" customFormat="1" ht="30" customHeight="1" x14ac:dyDescent="0.25">
      <c r="A168" s="115" t="s">
        <v>119</v>
      </c>
      <c r="B168" s="114" t="s">
        <v>120</v>
      </c>
      <c r="C168" s="110">
        <v>100030300011</v>
      </c>
      <c r="D168" s="111">
        <f>D169</f>
        <v>368000</v>
      </c>
      <c r="E168" s="111">
        <f t="shared" si="175"/>
        <v>2625538.46</v>
      </c>
      <c r="F168" s="111">
        <f t="shared" si="158"/>
        <v>2993538.46</v>
      </c>
      <c r="G168" s="111">
        <f t="shared" si="162"/>
        <v>368000</v>
      </c>
      <c r="H168" s="111">
        <f t="shared" si="182"/>
        <v>0</v>
      </c>
      <c r="I168" s="111">
        <f t="shared" si="182"/>
        <v>0</v>
      </c>
      <c r="J168" s="111">
        <f t="shared" si="182"/>
        <v>2625538.46</v>
      </c>
      <c r="K168" s="111">
        <f t="shared" si="163"/>
        <v>2993538.46</v>
      </c>
      <c r="L168" s="112">
        <f t="shared" si="183"/>
        <v>1411974.46</v>
      </c>
      <c r="M168" s="112">
        <f t="shared" si="183"/>
        <v>335349.63</v>
      </c>
      <c r="N168" s="113">
        <f t="shared" si="183"/>
        <v>499239.44</v>
      </c>
      <c r="O168" s="111">
        <f t="shared" si="183"/>
        <v>0</v>
      </c>
      <c r="P168" s="111">
        <f t="shared" si="164"/>
        <v>2246563.5299999998</v>
      </c>
      <c r="Q168" s="111">
        <f t="shared" si="183"/>
        <v>1340805.82</v>
      </c>
      <c r="R168" s="111">
        <f t="shared" si="183"/>
        <v>228672.11</v>
      </c>
      <c r="S168" s="112">
        <f t="shared" si="183"/>
        <v>521813.97</v>
      </c>
      <c r="T168" s="111">
        <f t="shared" si="183"/>
        <v>0</v>
      </c>
      <c r="U168" s="112">
        <f t="shared" si="165"/>
        <v>2091291.9000000001</v>
      </c>
      <c r="V168" s="111">
        <f t="shared" si="166"/>
        <v>0</v>
      </c>
      <c r="W168" s="111">
        <f t="shared" si="167"/>
        <v>746974.93000000017</v>
      </c>
      <c r="X168" s="111">
        <f t="shared" si="184"/>
        <v>0</v>
      </c>
      <c r="Y168" s="112">
        <f t="shared" si="168"/>
        <v>155271.62999999966</v>
      </c>
    </row>
    <row r="169" spans="1:25" s="108" customFormat="1" ht="30" customHeight="1" x14ac:dyDescent="0.25">
      <c r="A169" s="115" t="s">
        <v>122</v>
      </c>
      <c r="B169" s="114" t="s">
        <v>40</v>
      </c>
      <c r="C169" s="116"/>
      <c r="D169" s="111">
        <v>368000</v>
      </c>
      <c r="E169" s="111">
        <f t="shared" si="175"/>
        <v>2625538.46</v>
      </c>
      <c r="F169" s="111">
        <f t="shared" si="158"/>
        <v>2993538.46</v>
      </c>
      <c r="G169" s="111">
        <f t="shared" si="162"/>
        <v>368000</v>
      </c>
      <c r="H169" s="111"/>
      <c r="I169" s="111"/>
      <c r="J169" s="111">
        <v>2625538.46</v>
      </c>
      <c r="K169" s="111">
        <f t="shared" si="163"/>
        <v>2993538.46</v>
      </c>
      <c r="L169" s="112">
        <v>1411974.46</v>
      </c>
      <c r="M169" s="112">
        <v>335349.63</v>
      </c>
      <c r="N169" s="113">
        <v>499239.44</v>
      </c>
      <c r="O169" s="111"/>
      <c r="P169" s="111">
        <f t="shared" si="164"/>
        <v>2246563.5299999998</v>
      </c>
      <c r="Q169" s="111">
        <v>1340805.82</v>
      </c>
      <c r="R169" s="111">
        <v>228672.11</v>
      </c>
      <c r="S169" s="112">
        <v>521813.97</v>
      </c>
      <c r="T169" s="111"/>
      <c r="U169" s="112">
        <f t="shared" si="165"/>
        <v>2091291.9000000001</v>
      </c>
      <c r="V169" s="111">
        <f t="shared" si="166"/>
        <v>0</v>
      </c>
      <c r="W169" s="111">
        <f t="shared" si="167"/>
        <v>746974.93000000017</v>
      </c>
      <c r="X169" s="111"/>
      <c r="Y169" s="112">
        <f t="shared" si="168"/>
        <v>155271.62999999966</v>
      </c>
    </row>
    <row r="170" spans="1:25" s="108" customFormat="1" ht="30" customHeight="1" x14ac:dyDescent="0.25">
      <c r="A170" s="115" t="s">
        <v>123</v>
      </c>
      <c r="B170" s="114" t="s">
        <v>124</v>
      </c>
      <c r="C170" s="110">
        <v>100030000000</v>
      </c>
      <c r="D170" s="111">
        <f>D171</f>
        <v>369000</v>
      </c>
      <c r="E170" s="111">
        <f t="shared" si="175"/>
        <v>784000</v>
      </c>
      <c r="F170" s="111">
        <f t="shared" si="158"/>
        <v>1153000</v>
      </c>
      <c r="G170" s="111">
        <f t="shared" si="162"/>
        <v>369000</v>
      </c>
      <c r="H170" s="111">
        <f t="shared" ref="H170:J171" si="185">H171</f>
        <v>0</v>
      </c>
      <c r="I170" s="111">
        <f t="shared" si="185"/>
        <v>0</v>
      </c>
      <c r="J170" s="111">
        <f t="shared" si="185"/>
        <v>784000</v>
      </c>
      <c r="K170" s="111">
        <f t="shared" si="163"/>
        <v>1153000</v>
      </c>
      <c r="L170" s="112">
        <f t="shared" ref="L170:T171" si="186">L171</f>
        <v>92181.440000000002</v>
      </c>
      <c r="M170" s="112">
        <f t="shared" si="186"/>
        <v>395102.48</v>
      </c>
      <c r="N170" s="113">
        <f t="shared" si="186"/>
        <v>411329.2</v>
      </c>
      <c r="O170" s="111">
        <f t="shared" si="186"/>
        <v>0</v>
      </c>
      <c r="P170" s="111">
        <f t="shared" si="164"/>
        <v>898613.12</v>
      </c>
      <c r="Q170" s="111">
        <f t="shared" si="186"/>
        <v>92181.440000000002</v>
      </c>
      <c r="R170" s="111">
        <f t="shared" si="186"/>
        <v>178141.26</v>
      </c>
      <c r="S170" s="112">
        <f t="shared" si="186"/>
        <v>628290.41999999993</v>
      </c>
      <c r="T170" s="111">
        <f t="shared" si="186"/>
        <v>0</v>
      </c>
      <c r="U170" s="112">
        <f t="shared" si="165"/>
        <v>898613.11999999988</v>
      </c>
      <c r="V170" s="111">
        <f t="shared" si="166"/>
        <v>0</v>
      </c>
      <c r="W170" s="111">
        <f t="shared" si="167"/>
        <v>254386.88</v>
      </c>
      <c r="X170" s="111">
        <f t="shared" ref="X170:X171" si="187">X171</f>
        <v>0</v>
      </c>
      <c r="Y170" s="112">
        <f t="shared" si="168"/>
        <v>1.1641532182693481E-10</v>
      </c>
    </row>
    <row r="171" spans="1:25" s="108" customFormat="1" ht="30" customHeight="1" x14ac:dyDescent="0.25">
      <c r="A171" s="115" t="s">
        <v>125</v>
      </c>
      <c r="B171" s="114" t="s">
        <v>126</v>
      </c>
      <c r="C171" s="110">
        <v>100030300012</v>
      </c>
      <c r="D171" s="111">
        <f>D172</f>
        <v>369000</v>
      </c>
      <c r="E171" s="111">
        <f t="shared" si="175"/>
        <v>784000</v>
      </c>
      <c r="F171" s="111">
        <f t="shared" si="158"/>
        <v>1153000</v>
      </c>
      <c r="G171" s="111">
        <f t="shared" si="162"/>
        <v>369000</v>
      </c>
      <c r="H171" s="111">
        <f t="shared" si="185"/>
        <v>0</v>
      </c>
      <c r="I171" s="111">
        <f t="shared" si="185"/>
        <v>0</v>
      </c>
      <c r="J171" s="111">
        <f t="shared" si="185"/>
        <v>784000</v>
      </c>
      <c r="K171" s="111">
        <f t="shared" si="163"/>
        <v>1153000</v>
      </c>
      <c r="L171" s="112">
        <f t="shared" si="186"/>
        <v>92181.440000000002</v>
      </c>
      <c r="M171" s="112">
        <f t="shared" si="186"/>
        <v>395102.48</v>
      </c>
      <c r="N171" s="113">
        <f t="shared" si="186"/>
        <v>411329.2</v>
      </c>
      <c r="O171" s="111">
        <f t="shared" si="186"/>
        <v>0</v>
      </c>
      <c r="P171" s="111">
        <f t="shared" si="164"/>
        <v>898613.12</v>
      </c>
      <c r="Q171" s="111">
        <f t="shared" si="186"/>
        <v>92181.440000000002</v>
      </c>
      <c r="R171" s="111">
        <f t="shared" si="186"/>
        <v>178141.26</v>
      </c>
      <c r="S171" s="112">
        <f t="shared" si="186"/>
        <v>628290.41999999993</v>
      </c>
      <c r="T171" s="111">
        <f t="shared" si="186"/>
        <v>0</v>
      </c>
      <c r="U171" s="112">
        <f t="shared" si="165"/>
        <v>898613.11999999988</v>
      </c>
      <c r="V171" s="111">
        <f t="shared" si="166"/>
        <v>0</v>
      </c>
      <c r="W171" s="111">
        <f t="shared" si="167"/>
        <v>254386.88</v>
      </c>
      <c r="X171" s="111">
        <f t="shared" si="187"/>
        <v>0</v>
      </c>
      <c r="Y171" s="112">
        <f t="shared" si="168"/>
        <v>1.1641532182693481E-10</v>
      </c>
    </row>
    <row r="172" spans="1:25" s="108" customFormat="1" ht="30" customHeight="1" x14ac:dyDescent="0.25">
      <c r="A172" s="115" t="s">
        <v>128</v>
      </c>
      <c r="B172" s="114" t="s">
        <v>40</v>
      </c>
      <c r="C172" s="116"/>
      <c r="D172" s="111">
        <v>369000</v>
      </c>
      <c r="E172" s="111">
        <f t="shared" si="175"/>
        <v>784000</v>
      </c>
      <c r="F172" s="111">
        <f t="shared" si="158"/>
        <v>1153000</v>
      </c>
      <c r="G172" s="111">
        <f t="shared" si="162"/>
        <v>369000</v>
      </c>
      <c r="H172" s="111"/>
      <c r="I172" s="111"/>
      <c r="J172" s="111">
        <v>784000</v>
      </c>
      <c r="K172" s="111">
        <f t="shared" si="163"/>
        <v>1153000</v>
      </c>
      <c r="L172" s="112">
        <v>92181.440000000002</v>
      </c>
      <c r="M172" s="112">
        <v>395102.48</v>
      </c>
      <c r="N172" s="113">
        <v>411329.2</v>
      </c>
      <c r="O172" s="111"/>
      <c r="P172" s="111">
        <f t="shared" si="164"/>
        <v>898613.12</v>
      </c>
      <c r="Q172" s="111">
        <v>92181.440000000002</v>
      </c>
      <c r="R172" s="111">
        <v>178141.26</v>
      </c>
      <c r="S172" s="112">
        <v>628290.41999999993</v>
      </c>
      <c r="T172" s="111"/>
      <c r="U172" s="112">
        <f t="shared" si="165"/>
        <v>898613.11999999988</v>
      </c>
      <c r="V172" s="111">
        <f t="shared" si="166"/>
        <v>0</v>
      </c>
      <c r="W172" s="111">
        <f t="shared" si="167"/>
        <v>254386.88</v>
      </c>
      <c r="X172" s="111"/>
      <c r="Y172" s="112">
        <f t="shared" si="168"/>
        <v>1.1641532182693481E-10</v>
      </c>
    </row>
    <row r="173" spans="1:25" s="108" customFormat="1" ht="30" customHeight="1" x14ac:dyDescent="0.25">
      <c r="A173" s="115" t="s">
        <v>129</v>
      </c>
      <c r="B173" s="114" t="s">
        <v>130</v>
      </c>
      <c r="C173" s="110">
        <v>100030000000</v>
      </c>
      <c r="D173" s="111">
        <f>D174</f>
        <v>123540000</v>
      </c>
      <c r="E173" s="111">
        <f t="shared" si="175"/>
        <v>-30694638.460000001</v>
      </c>
      <c r="F173" s="111">
        <f t="shared" si="158"/>
        <v>92845361.539999992</v>
      </c>
      <c r="G173" s="111">
        <f t="shared" si="162"/>
        <v>123540000</v>
      </c>
      <c r="H173" s="111">
        <f t="shared" ref="H173:X173" si="188">H174</f>
        <v>0</v>
      </c>
      <c r="I173" s="111">
        <f t="shared" si="188"/>
        <v>-30694638.460000001</v>
      </c>
      <c r="J173" s="111">
        <f t="shared" si="188"/>
        <v>0</v>
      </c>
      <c r="K173" s="111">
        <f t="shared" si="163"/>
        <v>92845361.539999992</v>
      </c>
      <c r="L173" s="112">
        <f t="shared" si="188"/>
        <v>21721535.420000002</v>
      </c>
      <c r="M173" s="112">
        <f t="shared" si="188"/>
        <v>9219538.5899999999</v>
      </c>
      <c r="N173" s="113">
        <f t="shared" si="188"/>
        <v>11795034.560000002</v>
      </c>
      <c r="O173" s="111">
        <f t="shared" si="188"/>
        <v>0</v>
      </c>
      <c r="P173" s="111">
        <f t="shared" si="164"/>
        <v>42736108.570000008</v>
      </c>
      <c r="Q173" s="111">
        <f t="shared" si="188"/>
        <v>6436724.21</v>
      </c>
      <c r="R173" s="111">
        <f t="shared" si="188"/>
        <v>21277787.520000003</v>
      </c>
      <c r="S173" s="112">
        <f t="shared" si="188"/>
        <v>4801486.5099999988</v>
      </c>
      <c r="T173" s="111">
        <f t="shared" si="188"/>
        <v>0</v>
      </c>
      <c r="U173" s="112">
        <f t="shared" si="165"/>
        <v>32515998.240000002</v>
      </c>
      <c r="V173" s="111">
        <f t="shared" si="166"/>
        <v>0</v>
      </c>
      <c r="W173" s="111">
        <f t="shared" si="167"/>
        <v>50109252.969999984</v>
      </c>
      <c r="X173" s="111">
        <f t="shared" si="188"/>
        <v>9484.43</v>
      </c>
      <c r="Y173" s="112">
        <f t="shared" si="168"/>
        <v>10210625.900000006</v>
      </c>
    </row>
    <row r="174" spans="1:25" s="108" customFormat="1" ht="30" customHeight="1" x14ac:dyDescent="0.25">
      <c r="A174" s="115" t="s">
        <v>131</v>
      </c>
      <c r="B174" s="114" t="s">
        <v>132</v>
      </c>
      <c r="C174" s="110">
        <v>100030100000</v>
      </c>
      <c r="D174" s="111">
        <f t="shared" ref="D174:T174" si="189">D175+D176+D177</f>
        <v>123540000</v>
      </c>
      <c r="E174" s="111">
        <f t="shared" si="175"/>
        <v>-30694638.460000001</v>
      </c>
      <c r="F174" s="111">
        <f t="shared" si="158"/>
        <v>92845361.539999992</v>
      </c>
      <c r="G174" s="111">
        <f t="shared" si="162"/>
        <v>123540000</v>
      </c>
      <c r="H174" s="111">
        <f t="shared" si="189"/>
        <v>0</v>
      </c>
      <c r="I174" s="111">
        <f t="shared" si="189"/>
        <v>-30694638.460000001</v>
      </c>
      <c r="J174" s="111">
        <f t="shared" si="189"/>
        <v>0</v>
      </c>
      <c r="K174" s="111">
        <f t="shared" si="163"/>
        <v>92845361.539999992</v>
      </c>
      <c r="L174" s="112">
        <f t="shared" si="189"/>
        <v>21721535.420000002</v>
      </c>
      <c r="M174" s="112">
        <f t="shared" si="189"/>
        <v>9219538.5899999999</v>
      </c>
      <c r="N174" s="113">
        <f t="shared" si="189"/>
        <v>11795034.560000002</v>
      </c>
      <c r="O174" s="111">
        <f t="shared" si="189"/>
        <v>0</v>
      </c>
      <c r="P174" s="111">
        <f t="shared" si="164"/>
        <v>42736108.570000008</v>
      </c>
      <c r="Q174" s="111">
        <f t="shared" si="189"/>
        <v>6436724.21</v>
      </c>
      <c r="R174" s="111">
        <f t="shared" si="189"/>
        <v>21277787.520000003</v>
      </c>
      <c r="S174" s="112">
        <f t="shared" si="189"/>
        <v>4801486.5099999988</v>
      </c>
      <c r="T174" s="111">
        <f t="shared" si="189"/>
        <v>0</v>
      </c>
      <c r="U174" s="112">
        <f t="shared" si="165"/>
        <v>32515998.240000002</v>
      </c>
      <c r="V174" s="111">
        <f t="shared" si="166"/>
        <v>0</v>
      </c>
      <c r="W174" s="111">
        <f t="shared" si="167"/>
        <v>50109252.969999984</v>
      </c>
      <c r="X174" s="111">
        <f>X175+X176+X177</f>
        <v>9484.43</v>
      </c>
      <c r="Y174" s="112">
        <f t="shared" si="168"/>
        <v>10210625.900000006</v>
      </c>
    </row>
    <row r="175" spans="1:25" s="108" customFormat="1" ht="30" customHeight="1" x14ac:dyDescent="0.25">
      <c r="A175" s="115" t="s">
        <v>133</v>
      </c>
      <c r="B175" s="114" t="s">
        <v>39</v>
      </c>
      <c r="C175" s="116"/>
      <c r="D175" s="111">
        <v>8574000</v>
      </c>
      <c r="E175" s="111">
        <f t="shared" si="175"/>
        <v>0</v>
      </c>
      <c r="F175" s="111">
        <f t="shared" si="158"/>
        <v>8574000</v>
      </c>
      <c r="G175" s="111">
        <f t="shared" si="162"/>
        <v>8574000</v>
      </c>
      <c r="H175" s="111"/>
      <c r="I175" s="111"/>
      <c r="J175" s="111"/>
      <c r="K175" s="111">
        <f t="shared" si="163"/>
        <v>8574000</v>
      </c>
      <c r="L175" s="112">
        <v>1808049</v>
      </c>
      <c r="M175" s="112">
        <v>3038549</v>
      </c>
      <c r="N175" s="113">
        <v>1808049</v>
      </c>
      <c r="O175" s="111"/>
      <c r="P175" s="111">
        <f t="shared" si="164"/>
        <v>6654647</v>
      </c>
      <c r="Q175" s="111">
        <v>1808049</v>
      </c>
      <c r="R175" s="111">
        <v>2444299</v>
      </c>
      <c r="S175" s="112">
        <v>1837577.2599999998</v>
      </c>
      <c r="T175" s="111"/>
      <c r="U175" s="112">
        <f t="shared" si="165"/>
        <v>6089925.2599999998</v>
      </c>
      <c r="V175" s="111">
        <f t="shared" si="166"/>
        <v>0</v>
      </c>
      <c r="W175" s="111">
        <f t="shared" si="167"/>
        <v>1919353</v>
      </c>
      <c r="X175" s="111"/>
      <c r="Y175" s="112">
        <f t="shared" si="168"/>
        <v>564721.74000000022</v>
      </c>
    </row>
    <row r="176" spans="1:25" s="108" customFormat="1" ht="30" customHeight="1" x14ac:dyDescent="0.25">
      <c r="A176" s="115" t="s">
        <v>134</v>
      </c>
      <c r="B176" s="114" t="s">
        <v>40</v>
      </c>
      <c r="C176" s="116"/>
      <c r="D176" s="111">
        <v>107486000</v>
      </c>
      <c r="E176" s="111">
        <f t="shared" si="175"/>
        <v>-30694638.460000001</v>
      </c>
      <c r="F176" s="111">
        <f t="shared" si="158"/>
        <v>76791361.539999992</v>
      </c>
      <c r="G176" s="111">
        <f t="shared" si="162"/>
        <v>107486000</v>
      </c>
      <c r="H176" s="111"/>
      <c r="I176" s="111">
        <v>-30694638.460000001</v>
      </c>
      <c r="J176" s="111"/>
      <c r="K176" s="111">
        <f t="shared" si="163"/>
        <v>76791361.539999992</v>
      </c>
      <c r="L176" s="112">
        <v>19913486.420000002</v>
      </c>
      <c r="M176" s="112">
        <v>4023970.5899999994</v>
      </c>
      <c r="N176" s="113">
        <f>35809666.67-23937457.11</f>
        <v>11872209.560000002</v>
      </c>
      <c r="O176" s="111"/>
      <c r="P176" s="111">
        <f t="shared" si="164"/>
        <v>35809666.570000008</v>
      </c>
      <c r="Q176" s="111">
        <v>4628675.21</v>
      </c>
      <c r="R176" s="111">
        <v>16755464.520000001</v>
      </c>
      <c r="S176" s="112">
        <v>4962938.2499999991</v>
      </c>
      <c r="T176" s="111"/>
      <c r="U176" s="112">
        <f t="shared" si="165"/>
        <v>26347077.98</v>
      </c>
      <c r="V176" s="111">
        <f t="shared" si="166"/>
        <v>0</v>
      </c>
      <c r="W176" s="111">
        <f t="shared" si="167"/>
        <v>40981694.969999984</v>
      </c>
      <c r="X176" s="111">
        <v>9484.43</v>
      </c>
      <c r="Y176" s="112">
        <f t="shared" si="168"/>
        <v>9453104.1600000076</v>
      </c>
    </row>
    <row r="177" spans="1:25" s="108" customFormat="1" ht="30" customHeight="1" x14ac:dyDescent="0.25">
      <c r="A177" s="115" t="s">
        <v>135</v>
      </c>
      <c r="B177" s="114" t="s">
        <v>42</v>
      </c>
      <c r="C177" s="116"/>
      <c r="D177" s="111">
        <v>7480000</v>
      </c>
      <c r="E177" s="111">
        <f t="shared" si="175"/>
        <v>0</v>
      </c>
      <c r="F177" s="111">
        <f t="shared" si="158"/>
        <v>7480000</v>
      </c>
      <c r="G177" s="111">
        <f t="shared" si="162"/>
        <v>7480000</v>
      </c>
      <c r="H177" s="111"/>
      <c r="I177" s="111"/>
      <c r="J177" s="111"/>
      <c r="K177" s="111">
        <f t="shared" si="163"/>
        <v>7480000</v>
      </c>
      <c r="L177" s="112">
        <v>0</v>
      </c>
      <c r="M177" s="112">
        <v>2157019</v>
      </c>
      <c r="N177" s="113">
        <v>-1885224</v>
      </c>
      <c r="O177" s="111"/>
      <c r="P177" s="111">
        <f t="shared" si="164"/>
        <v>271795</v>
      </c>
      <c r="Q177" s="111">
        <v>0</v>
      </c>
      <c r="R177" s="111">
        <v>2078024</v>
      </c>
      <c r="S177" s="112">
        <v>-1999029</v>
      </c>
      <c r="T177" s="111"/>
      <c r="U177" s="112">
        <f t="shared" si="165"/>
        <v>78995</v>
      </c>
      <c r="V177" s="111">
        <f t="shared" si="166"/>
        <v>0</v>
      </c>
      <c r="W177" s="111">
        <f t="shared" si="167"/>
        <v>7208205</v>
      </c>
      <c r="X177" s="111"/>
      <c r="Y177" s="112">
        <f t="shared" si="168"/>
        <v>192800</v>
      </c>
    </row>
    <row r="178" spans="1:25" s="108" customFormat="1" ht="30" customHeight="1" x14ac:dyDescent="0.25">
      <c r="A178" s="115" t="s">
        <v>136</v>
      </c>
      <c r="B178" s="114" t="s">
        <v>137</v>
      </c>
      <c r="C178" s="110">
        <v>100030000000</v>
      </c>
      <c r="D178" s="111">
        <f>D179</f>
        <v>371000</v>
      </c>
      <c r="E178" s="111">
        <f t="shared" si="175"/>
        <v>3857000</v>
      </c>
      <c r="F178" s="111">
        <f t="shared" si="158"/>
        <v>4228000</v>
      </c>
      <c r="G178" s="111">
        <f t="shared" si="162"/>
        <v>371000</v>
      </c>
      <c r="H178" s="111">
        <f t="shared" ref="H178:X179" si="190">H179</f>
        <v>0</v>
      </c>
      <c r="I178" s="111">
        <f t="shared" si="190"/>
        <v>0</v>
      </c>
      <c r="J178" s="111">
        <f t="shared" si="190"/>
        <v>3857000</v>
      </c>
      <c r="K178" s="111">
        <f t="shared" si="163"/>
        <v>4228000</v>
      </c>
      <c r="L178" s="112">
        <f t="shared" si="190"/>
        <v>615702.03</v>
      </c>
      <c r="M178" s="112">
        <f t="shared" si="190"/>
        <v>1369033.5</v>
      </c>
      <c r="N178" s="113">
        <f t="shared" si="190"/>
        <v>647406.32000000007</v>
      </c>
      <c r="O178" s="111">
        <f t="shared" si="190"/>
        <v>0</v>
      </c>
      <c r="P178" s="111">
        <f t="shared" si="164"/>
        <v>2632141.85</v>
      </c>
      <c r="Q178" s="111">
        <f t="shared" si="190"/>
        <v>615702.03</v>
      </c>
      <c r="R178" s="111">
        <f t="shared" si="190"/>
        <v>1076258.5</v>
      </c>
      <c r="S178" s="112">
        <f t="shared" si="190"/>
        <v>940181.32000000007</v>
      </c>
      <c r="T178" s="111">
        <f t="shared" si="190"/>
        <v>0</v>
      </c>
      <c r="U178" s="112">
        <f t="shared" si="165"/>
        <v>2632141.85</v>
      </c>
      <c r="V178" s="111">
        <f t="shared" si="166"/>
        <v>0</v>
      </c>
      <c r="W178" s="111">
        <f t="shared" si="167"/>
        <v>1595858.15</v>
      </c>
      <c r="X178" s="111">
        <f t="shared" si="190"/>
        <v>0</v>
      </c>
      <c r="Y178" s="112">
        <f t="shared" si="168"/>
        <v>0</v>
      </c>
    </row>
    <row r="179" spans="1:25" s="108" customFormat="1" ht="30" customHeight="1" x14ac:dyDescent="0.25">
      <c r="A179" s="115" t="s">
        <v>138</v>
      </c>
      <c r="B179" s="114" t="s">
        <v>139</v>
      </c>
      <c r="C179" s="110">
        <v>100030300014</v>
      </c>
      <c r="D179" s="111">
        <f>D180</f>
        <v>371000</v>
      </c>
      <c r="E179" s="111">
        <f t="shared" si="175"/>
        <v>3857000</v>
      </c>
      <c r="F179" s="111">
        <f t="shared" si="158"/>
        <v>4228000</v>
      </c>
      <c r="G179" s="111">
        <f t="shared" si="162"/>
        <v>371000</v>
      </c>
      <c r="H179" s="111">
        <f t="shared" si="190"/>
        <v>0</v>
      </c>
      <c r="I179" s="111">
        <f t="shared" si="190"/>
        <v>0</v>
      </c>
      <c r="J179" s="111">
        <f t="shared" si="190"/>
        <v>3857000</v>
      </c>
      <c r="K179" s="111">
        <f t="shared" si="163"/>
        <v>4228000</v>
      </c>
      <c r="L179" s="112">
        <f t="shared" si="190"/>
        <v>615702.03</v>
      </c>
      <c r="M179" s="112">
        <f t="shared" si="190"/>
        <v>1369033.5</v>
      </c>
      <c r="N179" s="113">
        <f t="shared" si="190"/>
        <v>647406.32000000007</v>
      </c>
      <c r="O179" s="111">
        <f t="shared" si="190"/>
        <v>0</v>
      </c>
      <c r="P179" s="111">
        <f t="shared" si="164"/>
        <v>2632141.85</v>
      </c>
      <c r="Q179" s="111">
        <f t="shared" si="190"/>
        <v>615702.03</v>
      </c>
      <c r="R179" s="111">
        <f t="shared" si="190"/>
        <v>1076258.5</v>
      </c>
      <c r="S179" s="112">
        <f t="shared" si="190"/>
        <v>940181.32000000007</v>
      </c>
      <c r="T179" s="111">
        <f t="shared" si="190"/>
        <v>0</v>
      </c>
      <c r="U179" s="112">
        <f t="shared" si="165"/>
        <v>2632141.85</v>
      </c>
      <c r="V179" s="111">
        <f t="shared" si="166"/>
        <v>0</v>
      </c>
      <c r="W179" s="111">
        <f t="shared" si="167"/>
        <v>1595858.15</v>
      </c>
      <c r="X179" s="111">
        <f t="shared" si="190"/>
        <v>0</v>
      </c>
      <c r="Y179" s="112">
        <f t="shared" si="168"/>
        <v>0</v>
      </c>
    </row>
    <row r="180" spans="1:25" s="108" customFormat="1" ht="30" customHeight="1" x14ac:dyDescent="0.25">
      <c r="A180" s="115" t="s">
        <v>141</v>
      </c>
      <c r="B180" s="114" t="s">
        <v>40</v>
      </c>
      <c r="C180" s="116"/>
      <c r="D180" s="111">
        <v>371000</v>
      </c>
      <c r="E180" s="111">
        <f t="shared" si="175"/>
        <v>3857000</v>
      </c>
      <c r="F180" s="111">
        <f t="shared" si="158"/>
        <v>4228000</v>
      </c>
      <c r="G180" s="111">
        <f t="shared" si="162"/>
        <v>371000</v>
      </c>
      <c r="H180" s="111"/>
      <c r="I180" s="111"/>
      <c r="J180" s="111">
        <v>3857000</v>
      </c>
      <c r="K180" s="111">
        <f t="shared" si="163"/>
        <v>4228000</v>
      </c>
      <c r="L180" s="112">
        <v>615702.03</v>
      </c>
      <c r="M180" s="112">
        <v>1369033.5</v>
      </c>
      <c r="N180" s="113">
        <v>647406.32000000007</v>
      </c>
      <c r="O180" s="111"/>
      <c r="P180" s="111">
        <f t="shared" si="164"/>
        <v>2632141.85</v>
      </c>
      <c r="Q180" s="111">
        <v>615702.03</v>
      </c>
      <c r="R180" s="111">
        <v>1076258.5</v>
      </c>
      <c r="S180" s="112">
        <v>940181.32000000007</v>
      </c>
      <c r="T180" s="111"/>
      <c r="U180" s="112">
        <f t="shared" si="165"/>
        <v>2632141.85</v>
      </c>
      <c r="V180" s="111">
        <f t="shared" si="166"/>
        <v>0</v>
      </c>
      <c r="W180" s="111">
        <f t="shared" si="167"/>
        <v>1595858.15</v>
      </c>
      <c r="X180" s="111"/>
      <c r="Y180" s="112">
        <f t="shared" si="168"/>
        <v>0</v>
      </c>
    </row>
    <row r="181" spans="1:25" s="108" customFormat="1" ht="30" customHeight="1" x14ac:dyDescent="0.25">
      <c r="A181" s="115" t="s">
        <v>142</v>
      </c>
      <c r="B181" s="114" t="s">
        <v>143</v>
      </c>
      <c r="C181" s="110">
        <v>100030000000</v>
      </c>
      <c r="D181" s="111">
        <f>D182</f>
        <v>370000</v>
      </c>
      <c r="E181" s="111">
        <f t="shared" si="175"/>
        <v>2054000</v>
      </c>
      <c r="F181" s="111">
        <f t="shared" si="158"/>
        <v>2424000</v>
      </c>
      <c r="G181" s="111">
        <f t="shared" si="162"/>
        <v>370000</v>
      </c>
      <c r="H181" s="111">
        <f t="shared" ref="H181:J182" si="191">H182</f>
        <v>0</v>
      </c>
      <c r="I181" s="111">
        <f t="shared" si="191"/>
        <v>0</v>
      </c>
      <c r="J181" s="111">
        <f t="shared" si="191"/>
        <v>2054000</v>
      </c>
      <c r="K181" s="111">
        <f t="shared" si="163"/>
        <v>2424000</v>
      </c>
      <c r="L181" s="112">
        <f t="shared" ref="L181:T182" si="192">L182</f>
        <v>86652.160000000003</v>
      </c>
      <c r="M181" s="112">
        <f t="shared" si="192"/>
        <v>172693.05</v>
      </c>
      <c r="N181" s="113">
        <f t="shared" si="192"/>
        <v>747380.86</v>
      </c>
      <c r="O181" s="111">
        <f t="shared" si="192"/>
        <v>0</v>
      </c>
      <c r="P181" s="111">
        <f t="shared" si="164"/>
        <v>1006726.07</v>
      </c>
      <c r="Q181" s="111">
        <f t="shared" si="192"/>
        <v>84052.160000000003</v>
      </c>
      <c r="R181" s="111">
        <f t="shared" si="192"/>
        <v>172693.05</v>
      </c>
      <c r="S181" s="112">
        <f t="shared" si="192"/>
        <v>746630.86</v>
      </c>
      <c r="T181" s="111">
        <f t="shared" si="192"/>
        <v>0</v>
      </c>
      <c r="U181" s="112">
        <f t="shared" si="165"/>
        <v>1003376.07</v>
      </c>
      <c r="V181" s="111">
        <f t="shared" si="166"/>
        <v>0</v>
      </c>
      <c r="W181" s="111">
        <f t="shared" si="167"/>
        <v>1417273.9300000002</v>
      </c>
      <c r="X181" s="111">
        <f t="shared" ref="X181:X182" si="193">X182</f>
        <v>0</v>
      </c>
      <c r="Y181" s="112">
        <f t="shared" si="168"/>
        <v>3350</v>
      </c>
    </row>
    <row r="182" spans="1:25" s="108" customFormat="1" ht="30" customHeight="1" x14ac:dyDescent="0.25">
      <c r="A182" s="115" t="s">
        <v>144</v>
      </c>
      <c r="B182" s="114" t="s">
        <v>145</v>
      </c>
      <c r="C182" s="110">
        <v>100030300016</v>
      </c>
      <c r="D182" s="111">
        <f>D183</f>
        <v>370000</v>
      </c>
      <c r="E182" s="111">
        <f t="shared" si="175"/>
        <v>2054000</v>
      </c>
      <c r="F182" s="111">
        <f t="shared" si="158"/>
        <v>2424000</v>
      </c>
      <c r="G182" s="111">
        <f t="shared" si="162"/>
        <v>370000</v>
      </c>
      <c r="H182" s="111">
        <f t="shared" si="191"/>
        <v>0</v>
      </c>
      <c r="I182" s="111">
        <f t="shared" si="191"/>
        <v>0</v>
      </c>
      <c r="J182" s="111">
        <f t="shared" si="191"/>
        <v>2054000</v>
      </c>
      <c r="K182" s="111">
        <f t="shared" si="163"/>
        <v>2424000</v>
      </c>
      <c r="L182" s="112">
        <f t="shared" si="192"/>
        <v>86652.160000000003</v>
      </c>
      <c r="M182" s="112">
        <f t="shared" si="192"/>
        <v>172693.05</v>
      </c>
      <c r="N182" s="113">
        <f t="shared" si="192"/>
        <v>747380.86</v>
      </c>
      <c r="O182" s="111">
        <f t="shared" si="192"/>
        <v>0</v>
      </c>
      <c r="P182" s="111">
        <f t="shared" si="164"/>
        <v>1006726.07</v>
      </c>
      <c r="Q182" s="111">
        <f t="shared" si="192"/>
        <v>84052.160000000003</v>
      </c>
      <c r="R182" s="111">
        <f t="shared" si="192"/>
        <v>172693.05</v>
      </c>
      <c r="S182" s="112">
        <f t="shared" si="192"/>
        <v>746630.86</v>
      </c>
      <c r="T182" s="111">
        <f t="shared" si="192"/>
        <v>0</v>
      </c>
      <c r="U182" s="112">
        <f t="shared" si="165"/>
        <v>1003376.07</v>
      </c>
      <c r="V182" s="111">
        <f t="shared" si="166"/>
        <v>0</v>
      </c>
      <c r="W182" s="111">
        <f t="shared" si="167"/>
        <v>1417273.9300000002</v>
      </c>
      <c r="X182" s="111">
        <f t="shared" si="193"/>
        <v>0</v>
      </c>
      <c r="Y182" s="112">
        <f t="shared" si="168"/>
        <v>3350</v>
      </c>
    </row>
    <row r="183" spans="1:25" s="108" customFormat="1" ht="30" customHeight="1" x14ac:dyDescent="0.25">
      <c r="A183" s="115" t="s">
        <v>147</v>
      </c>
      <c r="B183" s="114" t="s">
        <v>40</v>
      </c>
      <c r="C183" s="116"/>
      <c r="D183" s="111">
        <v>370000</v>
      </c>
      <c r="E183" s="111">
        <f t="shared" si="175"/>
        <v>2054000</v>
      </c>
      <c r="F183" s="111">
        <f t="shared" si="158"/>
        <v>2424000</v>
      </c>
      <c r="G183" s="111">
        <f t="shared" si="162"/>
        <v>370000</v>
      </c>
      <c r="H183" s="111"/>
      <c r="I183" s="111"/>
      <c r="J183" s="111">
        <v>2054000</v>
      </c>
      <c r="K183" s="111">
        <f t="shared" si="163"/>
        <v>2424000</v>
      </c>
      <c r="L183" s="112">
        <v>86652.160000000003</v>
      </c>
      <c r="M183" s="112">
        <v>172693.05</v>
      </c>
      <c r="N183" s="113">
        <v>747380.86</v>
      </c>
      <c r="O183" s="111"/>
      <c r="P183" s="111">
        <f t="shared" si="164"/>
        <v>1006726.07</v>
      </c>
      <c r="Q183" s="111">
        <v>84052.160000000003</v>
      </c>
      <c r="R183" s="111">
        <v>172693.05</v>
      </c>
      <c r="S183" s="112">
        <v>746630.86</v>
      </c>
      <c r="T183" s="111"/>
      <c r="U183" s="112">
        <f t="shared" si="165"/>
        <v>1003376.07</v>
      </c>
      <c r="V183" s="111">
        <f t="shared" si="166"/>
        <v>0</v>
      </c>
      <c r="W183" s="111">
        <f t="shared" si="167"/>
        <v>1417273.9300000002</v>
      </c>
      <c r="X183" s="111"/>
      <c r="Y183" s="112">
        <f t="shared" si="168"/>
        <v>3350</v>
      </c>
    </row>
    <row r="184" spans="1:25" s="108" customFormat="1" ht="30" customHeight="1" x14ac:dyDescent="0.25">
      <c r="A184" s="115" t="s">
        <v>148</v>
      </c>
      <c r="B184" s="114" t="s">
        <v>149</v>
      </c>
      <c r="C184" s="110">
        <v>100030000000</v>
      </c>
      <c r="D184" s="111">
        <f>D185</f>
        <v>369000</v>
      </c>
      <c r="E184" s="111">
        <f t="shared" si="175"/>
        <v>1841000</v>
      </c>
      <c r="F184" s="111">
        <f t="shared" si="158"/>
        <v>2210000</v>
      </c>
      <c r="G184" s="111">
        <f t="shared" si="162"/>
        <v>369000</v>
      </c>
      <c r="H184" s="111">
        <f t="shared" ref="H184:J185" si="194">H185</f>
        <v>0</v>
      </c>
      <c r="I184" s="111">
        <f t="shared" si="194"/>
        <v>0</v>
      </c>
      <c r="J184" s="111">
        <f t="shared" si="194"/>
        <v>1841000</v>
      </c>
      <c r="K184" s="111">
        <f t="shared" si="163"/>
        <v>2210000</v>
      </c>
      <c r="L184" s="112">
        <f t="shared" ref="L184:T185" si="195">L185</f>
        <v>297805.65999999997</v>
      </c>
      <c r="M184" s="112">
        <f t="shared" si="195"/>
        <v>206291.06999999995</v>
      </c>
      <c r="N184" s="113">
        <f t="shared" si="195"/>
        <v>805546.93000000017</v>
      </c>
      <c r="O184" s="111">
        <f t="shared" si="195"/>
        <v>0</v>
      </c>
      <c r="P184" s="111">
        <f t="shared" si="164"/>
        <v>1309643.6600000001</v>
      </c>
      <c r="Q184" s="111">
        <f t="shared" si="195"/>
        <v>161663.9</v>
      </c>
      <c r="R184" s="111">
        <f t="shared" si="195"/>
        <v>212037.26</v>
      </c>
      <c r="S184" s="112">
        <f t="shared" si="195"/>
        <v>811526.79000000015</v>
      </c>
      <c r="T184" s="111">
        <f t="shared" si="195"/>
        <v>0</v>
      </c>
      <c r="U184" s="112">
        <f t="shared" si="165"/>
        <v>1185227.9500000002</v>
      </c>
      <c r="V184" s="111">
        <f t="shared" si="166"/>
        <v>0</v>
      </c>
      <c r="W184" s="111">
        <f t="shared" si="167"/>
        <v>900356.33999999985</v>
      </c>
      <c r="X184" s="111">
        <f t="shared" ref="X184:X185" si="196">X185</f>
        <v>0</v>
      </c>
      <c r="Y184" s="112">
        <f t="shared" si="168"/>
        <v>124415.70999999996</v>
      </c>
    </row>
    <row r="185" spans="1:25" s="108" customFormat="1" ht="30" customHeight="1" x14ac:dyDescent="0.25">
      <c r="A185" s="115" t="s">
        <v>150</v>
      </c>
      <c r="B185" s="114" t="s">
        <v>151</v>
      </c>
      <c r="C185" s="110">
        <v>100030300017</v>
      </c>
      <c r="D185" s="111">
        <f>D186</f>
        <v>369000</v>
      </c>
      <c r="E185" s="111">
        <f t="shared" si="175"/>
        <v>1841000</v>
      </c>
      <c r="F185" s="111">
        <f t="shared" si="158"/>
        <v>2210000</v>
      </c>
      <c r="G185" s="111">
        <f t="shared" si="162"/>
        <v>369000</v>
      </c>
      <c r="H185" s="111">
        <f t="shared" si="194"/>
        <v>0</v>
      </c>
      <c r="I185" s="111">
        <f t="shared" si="194"/>
        <v>0</v>
      </c>
      <c r="J185" s="111">
        <f t="shared" si="194"/>
        <v>1841000</v>
      </c>
      <c r="K185" s="111">
        <f t="shared" si="163"/>
        <v>2210000</v>
      </c>
      <c r="L185" s="112">
        <f t="shared" si="195"/>
        <v>297805.65999999997</v>
      </c>
      <c r="M185" s="112">
        <f t="shared" si="195"/>
        <v>206291.06999999995</v>
      </c>
      <c r="N185" s="113">
        <f t="shared" si="195"/>
        <v>805546.93000000017</v>
      </c>
      <c r="O185" s="111">
        <f t="shared" si="195"/>
        <v>0</v>
      </c>
      <c r="P185" s="111">
        <f t="shared" si="164"/>
        <v>1309643.6600000001</v>
      </c>
      <c r="Q185" s="111">
        <f t="shared" si="195"/>
        <v>161663.9</v>
      </c>
      <c r="R185" s="111">
        <f t="shared" si="195"/>
        <v>212037.26</v>
      </c>
      <c r="S185" s="112">
        <f t="shared" si="195"/>
        <v>811526.79000000015</v>
      </c>
      <c r="T185" s="111">
        <f t="shared" si="195"/>
        <v>0</v>
      </c>
      <c r="U185" s="112">
        <f t="shared" si="165"/>
        <v>1185227.9500000002</v>
      </c>
      <c r="V185" s="111">
        <f t="shared" si="166"/>
        <v>0</v>
      </c>
      <c r="W185" s="111">
        <f t="shared" si="167"/>
        <v>900356.33999999985</v>
      </c>
      <c r="X185" s="111">
        <f t="shared" si="196"/>
        <v>0</v>
      </c>
      <c r="Y185" s="112">
        <f t="shared" si="168"/>
        <v>124415.70999999996</v>
      </c>
    </row>
    <row r="186" spans="1:25" s="108" customFormat="1" ht="30" customHeight="1" x14ac:dyDescent="0.25">
      <c r="A186" s="115" t="s">
        <v>153</v>
      </c>
      <c r="B186" s="114" t="s">
        <v>40</v>
      </c>
      <c r="C186" s="116"/>
      <c r="D186" s="111">
        <v>369000</v>
      </c>
      <c r="E186" s="111">
        <f t="shared" si="175"/>
        <v>1841000</v>
      </c>
      <c r="F186" s="111">
        <f t="shared" si="158"/>
        <v>2210000</v>
      </c>
      <c r="G186" s="111">
        <f t="shared" si="162"/>
        <v>369000</v>
      </c>
      <c r="H186" s="111"/>
      <c r="I186" s="111"/>
      <c r="J186" s="111">
        <v>1841000</v>
      </c>
      <c r="K186" s="111">
        <f t="shared" si="163"/>
        <v>2210000</v>
      </c>
      <c r="L186" s="112">
        <v>297805.65999999997</v>
      </c>
      <c r="M186" s="112">
        <v>206291.06999999995</v>
      </c>
      <c r="N186" s="113">
        <v>805546.93000000017</v>
      </c>
      <c r="O186" s="111"/>
      <c r="P186" s="111">
        <f t="shared" si="164"/>
        <v>1309643.6600000001</v>
      </c>
      <c r="Q186" s="111">
        <v>161663.9</v>
      </c>
      <c r="R186" s="111">
        <v>212037.26</v>
      </c>
      <c r="S186" s="112">
        <v>811526.79000000015</v>
      </c>
      <c r="T186" s="111"/>
      <c r="U186" s="112">
        <f t="shared" si="165"/>
        <v>1185227.9500000002</v>
      </c>
      <c r="V186" s="111">
        <f t="shared" si="166"/>
        <v>0</v>
      </c>
      <c r="W186" s="111">
        <f t="shared" si="167"/>
        <v>900356.33999999985</v>
      </c>
      <c r="X186" s="111"/>
      <c r="Y186" s="112">
        <f t="shared" si="168"/>
        <v>124415.70999999996</v>
      </c>
    </row>
    <row r="187" spans="1:25" s="98" customFormat="1" ht="39" customHeight="1" x14ac:dyDescent="0.25">
      <c r="A187" s="98" t="s">
        <v>176</v>
      </c>
      <c r="B187" s="127" t="s">
        <v>158</v>
      </c>
      <c r="C187" s="107">
        <v>200000100002000</v>
      </c>
      <c r="D187" s="101">
        <f t="shared" ref="D187:D188" si="197">D188</f>
        <v>16069000</v>
      </c>
      <c r="E187" s="101">
        <f t="shared" si="175"/>
        <v>0</v>
      </c>
      <c r="F187" s="101">
        <f t="shared" si="158"/>
        <v>16069000</v>
      </c>
      <c r="G187" s="101">
        <f t="shared" si="162"/>
        <v>16069000</v>
      </c>
      <c r="H187" s="101">
        <f t="shared" ref="H187:J190" si="198">H188</f>
        <v>0</v>
      </c>
      <c r="I187" s="101">
        <f t="shared" si="198"/>
        <v>-33750</v>
      </c>
      <c r="J187" s="101">
        <f t="shared" si="198"/>
        <v>33750</v>
      </c>
      <c r="K187" s="101">
        <f t="shared" si="163"/>
        <v>16069000</v>
      </c>
      <c r="L187" s="102">
        <f t="shared" ref="L187:T188" si="199">L188</f>
        <v>2514159.89</v>
      </c>
      <c r="M187" s="102">
        <f t="shared" si="199"/>
        <v>4375017.5600000005</v>
      </c>
      <c r="N187" s="103">
        <f t="shared" si="199"/>
        <v>2839272.87</v>
      </c>
      <c r="O187" s="101">
        <f t="shared" si="199"/>
        <v>0</v>
      </c>
      <c r="P187" s="101">
        <f t="shared" si="164"/>
        <v>9728450.3200000003</v>
      </c>
      <c r="Q187" s="101">
        <f t="shared" si="199"/>
        <v>2451530.04</v>
      </c>
      <c r="R187" s="101">
        <f t="shared" si="199"/>
        <v>3570802.67</v>
      </c>
      <c r="S187" s="102">
        <f t="shared" si="199"/>
        <v>2225724.06</v>
      </c>
      <c r="T187" s="101">
        <f t="shared" si="199"/>
        <v>0</v>
      </c>
      <c r="U187" s="102">
        <f t="shared" si="165"/>
        <v>8248056.7699999996</v>
      </c>
      <c r="V187" s="101">
        <f t="shared" si="166"/>
        <v>0</v>
      </c>
      <c r="W187" s="101">
        <f t="shared" si="167"/>
        <v>6340549.6799999997</v>
      </c>
      <c r="X187" s="101">
        <f t="shared" ref="X187:X188" si="200">X188</f>
        <v>1842.69</v>
      </c>
      <c r="Y187" s="102">
        <f t="shared" si="168"/>
        <v>1478550.8600000008</v>
      </c>
    </row>
    <row r="188" spans="1:25" s="108" customFormat="1" ht="42.75" customHeight="1" x14ac:dyDescent="0.25">
      <c r="A188" s="108" t="s">
        <v>53</v>
      </c>
      <c r="B188" s="109" t="s">
        <v>169</v>
      </c>
      <c r="C188" s="110">
        <v>100000000000</v>
      </c>
      <c r="D188" s="111">
        <f t="shared" si="197"/>
        <v>16069000</v>
      </c>
      <c r="E188" s="111">
        <f t="shared" si="175"/>
        <v>0</v>
      </c>
      <c r="F188" s="111">
        <f t="shared" si="158"/>
        <v>16069000</v>
      </c>
      <c r="G188" s="111">
        <f t="shared" si="162"/>
        <v>16069000</v>
      </c>
      <c r="H188" s="111">
        <f t="shared" si="198"/>
        <v>0</v>
      </c>
      <c r="I188" s="111">
        <f t="shared" si="198"/>
        <v>-33750</v>
      </c>
      <c r="J188" s="111">
        <f t="shared" si="198"/>
        <v>33750</v>
      </c>
      <c r="K188" s="111">
        <f t="shared" si="163"/>
        <v>16069000</v>
      </c>
      <c r="L188" s="112">
        <f t="shared" si="199"/>
        <v>2514159.89</v>
      </c>
      <c r="M188" s="112">
        <f t="shared" si="199"/>
        <v>4375017.5600000005</v>
      </c>
      <c r="N188" s="113">
        <f t="shared" si="199"/>
        <v>2839272.87</v>
      </c>
      <c r="O188" s="111">
        <f t="shared" si="199"/>
        <v>0</v>
      </c>
      <c r="P188" s="111">
        <f t="shared" si="164"/>
        <v>9728450.3200000003</v>
      </c>
      <c r="Q188" s="111">
        <f t="shared" si="199"/>
        <v>2451530.04</v>
      </c>
      <c r="R188" s="111">
        <f t="shared" si="199"/>
        <v>3570802.67</v>
      </c>
      <c r="S188" s="112">
        <f t="shared" si="199"/>
        <v>2225724.06</v>
      </c>
      <c r="T188" s="111">
        <f t="shared" si="199"/>
        <v>0</v>
      </c>
      <c r="U188" s="112">
        <f t="shared" si="165"/>
        <v>8248056.7699999996</v>
      </c>
      <c r="V188" s="111">
        <f t="shared" si="166"/>
        <v>0</v>
      </c>
      <c r="W188" s="111">
        <f t="shared" si="167"/>
        <v>6340549.6799999997</v>
      </c>
      <c r="X188" s="111">
        <f t="shared" si="200"/>
        <v>1842.69</v>
      </c>
      <c r="Y188" s="112">
        <f t="shared" si="168"/>
        <v>1478550.8600000008</v>
      </c>
    </row>
    <row r="189" spans="1:25" s="108" customFormat="1" ht="35.1" customHeight="1" x14ac:dyDescent="0.25">
      <c r="A189" s="108" t="s">
        <v>54</v>
      </c>
      <c r="B189" s="114" t="s">
        <v>55</v>
      </c>
      <c r="C189" s="110">
        <v>100030000000</v>
      </c>
      <c r="D189" s="111">
        <f t="shared" ref="D189:I189" si="201">D190+D194</f>
        <v>16069000</v>
      </c>
      <c r="E189" s="111">
        <f t="shared" si="201"/>
        <v>0</v>
      </c>
      <c r="F189" s="111">
        <f t="shared" si="201"/>
        <v>16069000</v>
      </c>
      <c r="G189" s="111">
        <f t="shared" si="201"/>
        <v>16069000</v>
      </c>
      <c r="H189" s="111">
        <f t="shared" si="201"/>
        <v>0</v>
      </c>
      <c r="I189" s="111">
        <f t="shared" si="201"/>
        <v>-33750</v>
      </c>
      <c r="J189" s="111">
        <f>J190+J194</f>
        <v>33750</v>
      </c>
      <c r="K189" s="111">
        <f t="shared" ref="K189" si="202">K190+K194</f>
        <v>16069000</v>
      </c>
      <c r="L189" s="112">
        <f t="shared" ref="L189" si="203">L190+L194</f>
        <v>2514159.89</v>
      </c>
      <c r="M189" s="112">
        <f t="shared" ref="M189" si="204">M190+M194</f>
        <v>4375017.5600000005</v>
      </c>
      <c r="N189" s="113">
        <f t="shared" ref="N189" si="205">N190+N194</f>
        <v>2839272.87</v>
      </c>
      <c r="O189" s="111">
        <f t="shared" ref="O189" si="206">O190+O194</f>
        <v>0</v>
      </c>
      <c r="P189" s="111">
        <f t="shared" ref="P189:Q189" si="207">P190+P194</f>
        <v>9728450.3200000003</v>
      </c>
      <c r="Q189" s="111">
        <f t="shared" si="207"/>
        <v>2451530.04</v>
      </c>
      <c r="R189" s="111">
        <f t="shared" ref="R189" si="208">R190+R194</f>
        <v>3570802.67</v>
      </c>
      <c r="S189" s="112">
        <f t="shared" ref="S189" si="209">S190+S194</f>
        <v>2225724.06</v>
      </c>
      <c r="T189" s="111">
        <f t="shared" ref="T189" si="210">T190+T194</f>
        <v>0</v>
      </c>
      <c r="U189" s="112">
        <f t="shared" ref="U189" si="211">U190+U194</f>
        <v>8248056.7699999996</v>
      </c>
      <c r="V189" s="111">
        <f t="shared" ref="V189" si="212">V190+V194</f>
        <v>0</v>
      </c>
      <c r="W189" s="111">
        <f t="shared" ref="W189:X189" si="213">W190+W194</f>
        <v>6340549.6799999997</v>
      </c>
      <c r="X189" s="111">
        <f t="shared" si="213"/>
        <v>1842.69</v>
      </c>
      <c r="Y189" s="111">
        <f t="shared" ref="Y189" si="214">Y190+Y194</f>
        <v>1478550.8600000008</v>
      </c>
    </row>
    <row r="190" spans="1:25" s="108" customFormat="1" ht="30" customHeight="1" x14ac:dyDescent="0.25">
      <c r="A190" s="115" t="s">
        <v>129</v>
      </c>
      <c r="B190" s="114" t="s">
        <v>130</v>
      </c>
      <c r="C190" s="110">
        <v>100030000000</v>
      </c>
      <c r="D190" s="111">
        <f t="shared" ref="D190:Y190" si="215">D191</f>
        <v>16069000</v>
      </c>
      <c r="E190" s="111">
        <f t="shared" si="215"/>
        <v>-33750</v>
      </c>
      <c r="F190" s="111">
        <f t="shared" si="215"/>
        <v>16035250</v>
      </c>
      <c r="G190" s="111">
        <f t="shared" si="215"/>
        <v>16069000</v>
      </c>
      <c r="H190" s="111">
        <f t="shared" si="215"/>
        <v>0</v>
      </c>
      <c r="I190" s="111">
        <f t="shared" si="198"/>
        <v>-33750</v>
      </c>
      <c r="J190" s="111">
        <f t="shared" si="215"/>
        <v>0</v>
      </c>
      <c r="K190" s="111">
        <f t="shared" si="215"/>
        <v>16035250</v>
      </c>
      <c r="L190" s="112">
        <f t="shared" si="215"/>
        <v>2514159.89</v>
      </c>
      <c r="M190" s="112">
        <f t="shared" si="215"/>
        <v>4375017.5600000005</v>
      </c>
      <c r="N190" s="113">
        <f t="shared" si="215"/>
        <v>2839272.87</v>
      </c>
      <c r="O190" s="111">
        <f t="shared" si="215"/>
        <v>0</v>
      </c>
      <c r="P190" s="111">
        <f t="shared" si="215"/>
        <v>9728450.3200000003</v>
      </c>
      <c r="Q190" s="111">
        <f t="shared" si="215"/>
        <v>2451530.04</v>
      </c>
      <c r="R190" s="111">
        <f t="shared" si="215"/>
        <v>3570802.67</v>
      </c>
      <c r="S190" s="112">
        <f t="shared" si="215"/>
        <v>2225724.06</v>
      </c>
      <c r="T190" s="111">
        <f t="shared" si="215"/>
        <v>0</v>
      </c>
      <c r="U190" s="112">
        <f t="shared" si="215"/>
        <v>8248056.7699999996</v>
      </c>
      <c r="V190" s="111">
        <f t="shared" si="215"/>
        <v>0</v>
      </c>
      <c r="W190" s="111">
        <f t="shared" si="215"/>
        <v>6306799.6799999997</v>
      </c>
      <c r="X190" s="111">
        <f t="shared" si="215"/>
        <v>1842.69</v>
      </c>
      <c r="Y190" s="111">
        <f t="shared" si="215"/>
        <v>1478550.8600000008</v>
      </c>
    </row>
    <row r="191" spans="1:25" s="108" customFormat="1" ht="30" customHeight="1" x14ac:dyDescent="0.25">
      <c r="A191" s="115" t="s">
        <v>131</v>
      </c>
      <c r="B191" s="114" t="s">
        <v>132</v>
      </c>
      <c r="C191" s="110">
        <v>100030100000</v>
      </c>
      <c r="D191" s="111">
        <f>D192+D193</f>
        <v>16069000</v>
      </c>
      <c r="E191" s="111">
        <f t="shared" si="175"/>
        <v>-33750</v>
      </c>
      <c r="F191" s="111">
        <f t="shared" si="158"/>
        <v>16035250</v>
      </c>
      <c r="G191" s="111">
        <f t="shared" si="162"/>
        <v>16069000</v>
      </c>
      <c r="H191" s="111">
        <f t="shared" ref="H191:X191" si="216">H192+H193</f>
        <v>0</v>
      </c>
      <c r="I191" s="111">
        <f>I192+I193</f>
        <v>-33750</v>
      </c>
      <c r="J191" s="111">
        <f>J192+J193</f>
        <v>0</v>
      </c>
      <c r="K191" s="111">
        <f t="shared" si="163"/>
        <v>16035250</v>
      </c>
      <c r="L191" s="112">
        <f t="shared" si="216"/>
        <v>2514159.89</v>
      </c>
      <c r="M191" s="112">
        <f t="shared" si="216"/>
        <v>4375017.5600000005</v>
      </c>
      <c r="N191" s="113">
        <f t="shared" si="216"/>
        <v>2839272.87</v>
      </c>
      <c r="O191" s="111">
        <f t="shared" si="216"/>
        <v>0</v>
      </c>
      <c r="P191" s="111">
        <f t="shared" si="164"/>
        <v>9728450.3200000003</v>
      </c>
      <c r="Q191" s="111">
        <f t="shared" si="216"/>
        <v>2451530.04</v>
      </c>
      <c r="R191" s="111">
        <f t="shared" si="216"/>
        <v>3570802.67</v>
      </c>
      <c r="S191" s="112">
        <f t="shared" si="216"/>
        <v>2225724.06</v>
      </c>
      <c r="T191" s="111">
        <f t="shared" si="216"/>
        <v>0</v>
      </c>
      <c r="U191" s="112">
        <f t="shared" si="165"/>
        <v>8248056.7699999996</v>
      </c>
      <c r="V191" s="111">
        <f t="shared" si="166"/>
        <v>0</v>
      </c>
      <c r="W191" s="111">
        <f t="shared" si="167"/>
        <v>6306799.6799999997</v>
      </c>
      <c r="X191" s="111">
        <f t="shared" si="216"/>
        <v>1842.69</v>
      </c>
      <c r="Y191" s="112">
        <f t="shared" si="168"/>
        <v>1478550.8600000008</v>
      </c>
    </row>
    <row r="192" spans="1:25" s="108" customFormat="1" ht="30" customHeight="1" x14ac:dyDescent="0.25">
      <c r="A192" s="115" t="s">
        <v>133</v>
      </c>
      <c r="B192" s="114" t="s">
        <v>39</v>
      </c>
      <c r="C192" s="116"/>
      <c r="D192" s="111">
        <v>9389000</v>
      </c>
      <c r="E192" s="111">
        <f t="shared" si="175"/>
        <v>0</v>
      </c>
      <c r="F192" s="111">
        <f t="shared" si="158"/>
        <v>9389000</v>
      </c>
      <c r="G192" s="111">
        <f t="shared" si="162"/>
        <v>9389000</v>
      </c>
      <c r="H192" s="111"/>
      <c r="I192" s="111"/>
      <c r="J192" s="111"/>
      <c r="K192" s="111">
        <f t="shared" si="163"/>
        <v>9389000</v>
      </c>
      <c r="L192" s="112">
        <v>1975899</v>
      </c>
      <c r="M192" s="112">
        <v>3329899</v>
      </c>
      <c r="N192" s="113">
        <v>1975899</v>
      </c>
      <c r="O192" s="111"/>
      <c r="P192" s="111">
        <f t="shared" si="164"/>
        <v>7281697</v>
      </c>
      <c r="Q192" s="111">
        <v>1975899</v>
      </c>
      <c r="R192" s="111">
        <v>2680899</v>
      </c>
      <c r="S192" s="112">
        <v>2001899</v>
      </c>
      <c r="T192" s="111"/>
      <c r="U192" s="112">
        <f t="shared" si="165"/>
        <v>6658697</v>
      </c>
      <c r="V192" s="111">
        <f t="shared" si="166"/>
        <v>0</v>
      </c>
      <c r="W192" s="111">
        <f t="shared" si="167"/>
        <v>2107303</v>
      </c>
      <c r="X192" s="111"/>
      <c r="Y192" s="112">
        <f t="shared" si="168"/>
        <v>623000</v>
      </c>
    </row>
    <row r="193" spans="1:25" s="108" customFormat="1" ht="30" customHeight="1" x14ac:dyDescent="0.25">
      <c r="A193" s="115" t="s">
        <v>134</v>
      </c>
      <c r="B193" s="114" t="s">
        <v>40</v>
      </c>
      <c r="C193" s="116"/>
      <c r="D193" s="111">
        <v>6680000</v>
      </c>
      <c r="E193" s="111">
        <f t="shared" si="175"/>
        <v>-33750</v>
      </c>
      <c r="F193" s="111">
        <f t="shared" si="158"/>
        <v>6646250</v>
      </c>
      <c r="G193" s="111">
        <f t="shared" si="162"/>
        <v>6680000</v>
      </c>
      <c r="H193" s="111"/>
      <c r="I193" s="111">
        <v>-33750</v>
      </c>
      <c r="J193" s="111"/>
      <c r="K193" s="111">
        <f t="shared" si="163"/>
        <v>6646250</v>
      </c>
      <c r="L193" s="112">
        <v>538260.89</v>
      </c>
      <c r="M193" s="112">
        <v>1045118.56</v>
      </c>
      <c r="N193" s="113">
        <v>863373.86999999988</v>
      </c>
      <c r="O193" s="111"/>
      <c r="P193" s="111">
        <f t="shared" si="164"/>
        <v>2446753.3200000003</v>
      </c>
      <c r="Q193" s="111">
        <v>475631.04</v>
      </c>
      <c r="R193" s="111">
        <v>889903.67</v>
      </c>
      <c r="S193" s="112">
        <v>223825.05999999994</v>
      </c>
      <c r="T193" s="111"/>
      <c r="U193" s="112">
        <f t="shared" si="165"/>
        <v>1589359.77</v>
      </c>
      <c r="V193" s="111">
        <f t="shared" si="166"/>
        <v>0</v>
      </c>
      <c r="W193" s="111">
        <f t="shared" si="167"/>
        <v>4199496.68</v>
      </c>
      <c r="X193" s="111">
        <v>1842.69</v>
      </c>
      <c r="Y193" s="112">
        <f t="shared" si="168"/>
        <v>855550.86000000034</v>
      </c>
    </row>
    <row r="194" spans="1:25" s="108" customFormat="1" ht="30" customHeight="1" x14ac:dyDescent="0.25">
      <c r="A194" s="115" t="s">
        <v>136</v>
      </c>
      <c r="B194" s="114" t="s">
        <v>137</v>
      </c>
      <c r="C194" s="110">
        <v>100030000000</v>
      </c>
      <c r="D194" s="111">
        <f>D195</f>
        <v>0</v>
      </c>
      <c r="E194" s="111">
        <f t="shared" ref="E194:E197" si="217">H194+I194+J194</f>
        <v>33750</v>
      </c>
      <c r="F194" s="111">
        <f t="shared" ref="F194:F197" si="218">D194+E194</f>
        <v>33750</v>
      </c>
      <c r="G194" s="111">
        <f t="shared" ref="G194:G197" si="219">D194</f>
        <v>0</v>
      </c>
      <c r="H194" s="111">
        <f t="shared" ref="H194:J194" si="220">H195</f>
        <v>0</v>
      </c>
      <c r="I194" s="111">
        <f t="shared" si="220"/>
        <v>0</v>
      </c>
      <c r="J194" s="111">
        <f t="shared" si="220"/>
        <v>33750</v>
      </c>
      <c r="K194" s="111">
        <f t="shared" ref="K194:K197" si="221">SUM(G194:J194)</f>
        <v>33750</v>
      </c>
      <c r="L194" s="112">
        <f t="shared" ref="L194:T194" si="222">L195</f>
        <v>0</v>
      </c>
      <c r="M194" s="112">
        <f t="shared" si="222"/>
        <v>0</v>
      </c>
      <c r="N194" s="113">
        <f t="shared" si="222"/>
        <v>0</v>
      </c>
      <c r="O194" s="111">
        <f t="shared" si="222"/>
        <v>0</v>
      </c>
      <c r="P194" s="111">
        <f t="shared" ref="P194:P197" si="223">SUM(L194:O194)</f>
        <v>0</v>
      </c>
      <c r="Q194" s="111">
        <f t="shared" si="222"/>
        <v>0</v>
      </c>
      <c r="R194" s="111">
        <f t="shared" si="222"/>
        <v>0</v>
      </c>
      <c r="S194" s="112">
        <f t="shared" si="222"/>
        <v>0</v>
      </c>
      <c r="T194" s="111">
        <f t="shared" si="222"/>
        <v>0</v>
      </c>
      <c r="U194" s="112">
        <f t="shared" ref="U194:U197" si="224">SUM(Q194:T194)</f>
        <v>0</v>
      </c>
      <c r="V194" s="111">
        <f t="shared" ref="V194:V197" si="225">F194-K194</f>
        <v>0</v>
      </c>
      <c r="W194" s="111">
        <f t="shared" ref="W194:W197" si="226">K194-P194</f>
        <v>33750</v>
      </c>
      <c r="X194" s="111">
        <f t="shared" ref="X194" si="227">X195</f>
        <v>0</v>
      </c>
      <c r="Y194" s="112">
        <f t="shared" ref="Y194:Y197" si="228">P194-U194-X194</f>
        <v>0</v>
      </c>
    </row>
    <row r="195" spans="1:25" s="108" customFormat="1" ht="30" customHeight="1" x14ac:dyDescent="0.25">
      <c r="A195" s="115" t="s">
        <v>138</v>
      </c>
      <c r="B195" s="114" t="s">
        <v>139</v>
      </c>
      <c r="C195" s="110">
        <v>100030300014</v>
      </c>
      <c r="D195" s="111">
        <f>D196+D197</f>
        <v>0</v>
      </c>
      <c r="E195" s="111">
        <f t="shared" si="217"/>
        <v>33750</v>
      </c>
      <c r="F195" s="111">
        <f t="shared" si="218"/>
        <v>33750</v>
      </c>
      <c r="G195" s="111">
        <f t="shared" si="219"/>
        <v>0</v>
      </c>
      <c r="H195" s="111">
        <f t="shared" ref="H195:J195" si="229">H196+H197</f>
        <v>0</v>
      </c>
      <c r="I195" s="111">
        <f t="shared" si="229"/>
        <v>0</v>
      </c>
      <c r="J195" s="111">
        <f t="shared" si="229"/>
        <v>33750</v>
      </c>
      <c r="K195" s="111">
        <f t="shared" si="221"/>
        <v>33750</v>
      </c>
      <c r="L195" s="112">
        <f t="shared" ref="L195:O195" si="230">L196+L197</f>
        <v>0</v>
      </c>
      <c r="M195" s="112">
        <f t="shared" si="230"/>
        <v>0</v>
      </c>
      <c r="N195" s="113">
        <f t="shared" si="230"/>
        <v>0</v>
      </c>
      <c r="O195" s="111">
        <f t="shared" si="230"/>
        <v>0</v>
      </c>
      <c r="P195" s="111">
        <f t="shared" si="223"/>
        <v>0</v>
      </c>
      <c r="Q195" s="111">
        <f t="shared" ref="Q195:T195" si="231">Q196+Q197</f>
        <v>0</v>
      </c>
      <c r="R195" s="111">
        <f t="shared" si="231"/>
        <v>0</v>
      </c>
      <c r="S195" s="112">
        <f t="shared" si="231"/>
        <v>0</v>
      </c>
      <c r="T195" s="111">
        <f t="shared" si="231"/>
        <v>0</v>
      </c>
      <c r="U195" s="112">
        <f t="shared" si="224"/>
        <v>0</v>
      </c>
      <c r="V195" s="111">
        <f t="shared" si="225"/>
        <v>0</v>
      </c>
      <c r="W195" s="111">
        <f t="shared" si="226"/>
        <v>33750</v>
      </c>
      <c r="X195" s="111">
        <f t="shared" ref="X195" si="232">X196+X197</f>
        <v>0</v>
      </c>
      <c r="Y195" s="112">
        <f t="shared" si="228"/>
        <v>0</v>
      </c>
    </row>
    <row r="196" spans="1:25" s="108" customFormat="1" ht="30" customHeight="1" x14ac:dyDescent="0.25">
      <c r="A196" s="115" t="s">
        <v>140</v>
      </c>
      <c r="B196" s="114" t="s">
        <v>39</v>
      </c>
      <c r="C196" s="116"/>
      <c r="D196" s="111"/>
      <c r="E196" s="111">
        <f t="shared" si="217"/>
        <v>0</v>
      </c>
      <c r="F196" s="111">
        <f t="shared" si="218"/>
        <v>0</v>
      </c>
      <c r="G196" s="111">
        <f t="shared" si="219"/>
        <v>0</v>
      </c>
      <c r="H196" s="111"/>
      <c r="I196" s="111"/>
      <c r="J196" s="111"/>
      <c r="K196" s="111">
        <f t="shared" si="221"/>
        <v>0</v>
      </c>
      <c r="L196" s="112"/>
      <c r="M196" s="112"/>
      <c r="N196" s="113"/>
      <c r="O196" s="111"/>
      <c r="P196" s="111">
        <f t="shared" si="223"/>
        <v>0</v>
      </c>
      <c r="Q196" s="111"/>
      <c r="R196" s="111"/>
      <c r="S196" s="112"/>
      <c r="T196" s="111"/>
      <c r="U196" s="112">
        <f t="shared" si="224"/>
        <v>0</v>
      </c>
      <c r="V196" s="111">
        <f t="shared" si="225"/>
        <v>0</v>
      </c>
      <c r="W196" s="111">
        <f t="shared" si="226"/>
        <v>0</v>
      </c>
      <c r="X196" s="111"/>
      <c r="Y196" s="112">
        <f t="shared" si="228"/>
        <v>0</v>
      </c>
    </row>
    <row r="197" spans="1:25" s="108" customFormat="1" ht="30" customHeight="1" x14ac:dyDescent="0.25">
      <c r="A197" s="115" t="s">
        <v>141</v>
      </c>
      <c r="B197" s="114" t="s">
        <v>40</v>
      </c>
      <c r="C197" s="116"/>
      <c r="D197" s="111"/>
      <c r="E197" s="111">
        <f t="shared" si="217"/>
        <v>33750</v>
      </c>
      <c r="F197" s="111">
        <f t="shared" si="218"/>
        <v>33750</v>
      </c>
      <c r="G197" s="111">
        <f t="shared" si="219"/>
        <v>0</v>
      </c>
      <c r="H197" s="111"/>
      <c r="I197" s="111"/>
      <c r="J197" s="111">
        <v>33750</v>
      </c>
      <c r="K197" s="111">
        <f t="shared" si="221"/>
        <v>33750</v>
      </c>
      <c r="L197" s="112"/>
      <c r="M197" s="112"/>
      <c r="N197" s="113"/>
      <c r="O197" s="111"/>
      <c r="P197" s="111">
        <f t="shared" si="223"/>
        <v>0</v>
      </c>
      <c r="Q197" s="111"/>
      <c r="R197" s="111"/>
      <c r="S197" s="112"/>
      <c r="T197" s="111"/>
      <c r="U197" s="112">
        <f t="shared" si="224"/>
        <v>0</v>
      </c>
      <c r="V197" s="111">
        <f t="shared" si="225"/>
        <v>0</v>
      </c>
      <c r="W197" s="111">
        <f t="shared" si="226"/>
        <v>33750</v>
      </c>
      <c r="X197" s="111"/>
      <c r="Y197" s="112">
        <f t="shared" si="228"/>
        <v>0</v>
      </c>
    </row>
    <row r="198" spans="1:25" s="98" customFormat="1" ht="39.950000000000003" customHeight="1" x14ac:dyDescent="0.25">
      <c r="A198" s="128" t="s">
        <v>177</v>
      </c>
      <c r="B198" s="99" t="s">
        <v>159</v>
      </c>
      <c r="C198" s="107">
        <v>200000100003000</v>
      </c>
      <c r="D198" s="101">
        <f t="shared" ref="D198:S216" si="233">D199</f>
        <v>29538000</v>
      </c>
      <c r="E198" s="101">
        <f t="shared" si="175"/>
        <v>0</v>
      </c>
      <c r="F198" s="101">
        <f t="shared" si="158"/>
        <v>29538000</v>
      </c>
      <c r="G198" s="101">
        <f t="shared" si="162"/>
        <v>29538000</v>
      </c>
      <c r="H198" s="101">
        <f t="shared" si="233"/>
        <v>0</v>
      </c>
      <c r="I198" s="101">
        <f t="shared" si="233"/>
        <v>-901000</v>
      </c>
      <c r="J198" s="101">
        <f t="shared" si="233"/>
        <v>901000</v>
      </c>
      <c r="K198" s="101">
        <f t="shared" si="163"/>
        <v>29538000</v>
      </c>
      <c r="L198" s="102">
        <f t="shared" si="233"/>
        <v>5670511.1399999997</v>
      </c>
      <c r="M198" s="102">
        <f t="shared" si="233"/>
        <v>9204921.2899999991</v>
      </c>
      <c r="N198" s="103">
        <f t="shared" si="233"/>
        <v>6620188.2599999998</v>
      </c>
      <c r="O198" s="101">
        <f t="shared" si="233"/>
        <v>0</v>
      </c>
      <c r="P198" s="101">
        <f t="shared" si="164"/>
        <v>21495620.689999998</v>
      </c>
      <c r="Q198" s="101">
        <f t="shared" si="233"/>
        <v>5353715.43</v>
      </c>
      <c r="R198" s="101">
        <f t="shared" si="233"/>
        <v>7224585.7600000007</v>
      </c>
      <c r="S198" s="102">
        <f t="shared" si="233"/>
        <v>6633713.1699999999</v>
      </c>
      <c r="T198" s="101">
        <f t="shared" ref="N198:T216" si="234">T199</f>
        <v>0</v>
      </c>
      <c r="U198" s="102">
        <f t="shared" si="165"/>
        <v>19212014.359999999</v>
      </c>
      <c r="V198" s="101">
        <f t="shared" si="166"/>
        <v>0</v>
      </c>
      <c r="W198" s="101">
        <f t="shared" si="167"/>
        <v>8042379.3100000024</v>
      </c>
      <c r="X198" s="101">
        <f t="shared" ref="X198:X216" si="235">X199</f>
        <v>13605.57</v>
      </c>
      <c r="Y198" s="102">
        <f t="shared" si="168"/>
        <v>2270000.7599999984</v>
      </c>
    </row>
    <row r="199" spans="1:25" s="108" customFormat="1" ht="39.950000000000003" customHeight="1" x14ac:dyDescent="0.25">
      <c r="A199" s="108" t="s">
        <v>53</v>
      </c>
      <c r="B199" s="109" t="s">
        <v>169</v>
      </c>
      <c r="C199" s="110">
        <v>100000000000</v>
      </c>
      <c r="D199" s="111">
        <f t="shared" si="233"/>
        <v>29538000</v>
      </c>
      <c r="E199" s="111">
        <f t="shared" si="175"/>
        <v>0</v>
      </c>
      <c r="F199" s="111">
        <f t="shared" si="158"/>
        <v>29538000</v>
      </c>
      <c r="G199" s="111">
        <f t="shared" si="162"/>
        <v>29538000</v>
      </c>
      <c r="H199" s="111">
        <f t="shared" si="233"/>
        <v>0</v>
      </c>
      <c r="I199" s="111">
        <f t="shared" si="233"/>
        <v>-901000</v>
      </c>
      <c r="J199" s="111">
        <f t="shared" si="233"/>
        <v>901000</v>
      </c>
      <c r="K199" s="111">
        <f t="shared" si="163"/>
        <v>29538000</v>
      </c>
      <c r="L199" s="112">
        <f t="shared" si="233"/>
        <v>5670511.1399999997</v>
      </c>
      <c r="M199" s="112">
        <f t="shared" si="233"/>
        <v>9204921.2899999991</v>
      </c>
      <c r="N199" s="113">
        <f t="shared" si="234"/>
        <v>6620188.2599999998</v>
      </c>
      <c r="O199" s="111">
        <f t="shared" si="234"/>
        <v>0</v>
      </c>
      <c r="P199" s="111">
        <f t="shared" si="164"/>
        <v>21495620.689999998</v>
      </c>
      <c r="Q199" s="111">
        <f t="shared" si="234"/>
        <v>5353715.43</v>
      </c>
      <c r="R199" s="111">
        <f t="shared" si="234"/>
        <v>7224585.7600000007</v>
      </c>
      <c r="S199" s="112">
        <f t="shared" si="234"/>
        <v>6633713.1699999999</v>
      </c>
      <c r="T199" s="111">
        <f t="shared" si="234"/>
        <v>0</v>
      </c>
      <c r="U199" s="112">
        <f t="shared" si="165"/>
        <v>19212014.359999999</v>
      </c>
      <c r="V199" s="111">
        <f t="shared" si="166"/>
        <v>0</v>
      </c>
      <c r="W199" s="111">
        <f t="shared" si="167"/>
        <v>8042379.3100000024</v>
      </c>
      <c r="X199" s="111">
        <f t="shared" si="235"/>
        <v>13605.57</v>
      </c>
      <c r="Y199" s="112">
        <f t="shared" si="168"/>
        <v>2270000.7599999984</v>
      </c>
    </row>
    <row r="200" spans="1:25" s="108" customFormat="1" ht="30" customHeight="1" x14ac:dyDescent="0.25">
      <c r="A200" s="108" t="s">
        <v>54</v>
      </c>
      <c r="B200" s="114" t="s">
        <v>55</v>
      </c>
      <c r="C200" s="110">
        <v>100030000000</v>
      </c>
      <c r="D200" s="111">
        <f>D205+D213+D216+D220+D209+D201</f>
        <v>29538000</v>
      </c>
      <c r="E200" s="111">
        <f t="shared" ref="E200:Y200" si="236">E205+E213+E216+E220+E209+E201</f>
        <v>0</v>
      </c>
      <c r="F200" s="111">
        <f t="shared" si="236"/>
        <v>29538000</v>
      </c>
      <c r="G200" s="111">
        <f t="shared" si="236"/>
        <v>29538000</v>
      </c>
      <c r="H200" s="111">
        <f t="shared" si="236"/>
        <v>0</v>
      </c>
      <c r="I200" s="111">
        <f t="shared" si="236"/>
        <v>-901000</v>
      </c>
      <c r="J200" s="111">
        <f t="shared" si="236"/>
        <v>901000</v>
      </c>
      <c r="K200" s="111">
        <f t="shared" si="236"/>
        <v>29538000</v>
      </c>
      <c r="L200" s="111">
        <f t="shared" si="236"/>
        <v>5670511.1399999997</v>
      </c>
      <c r="M200" s="111">
        <f t="shared" si="236"/>
        <v>9204921.2899999991</v>
      </c>
      <c r="N200" s="111">
        <f t="shared" si="236"/>
        <v>6620188.2599999998</v>
      </c>
      <c r="O200" s="111">
        <f t="shared" si="236"/>
        <v>0</v>
      </c>
      <c r="P200" s="111">
        <f t="shared" si="236"/>
        <v>21495620.690000001</v>
      </c>
      <c r="Q200" s="111">
        <f t="shared" si="236"/>
        <v>5353715.43</v>
      </c>
      <c r="R200" s="111">
        <f t="shared" si="236"/>
        <v>7224585.7600000007</v>
      </c>
      <c r="S200" s="111">
        <f t="shared" si="236"/>
        <v>6633713.1699999999</v>
      </c>
      <c r="T200" s="111">
        <f t="shared" si="236"/>
        <v>0</v>
      </c>
      <c r="U200" s="111">
        <f t="shared" si="236"/>
        <v>19212014.360000003</v>
      </c>
      <c r="V200" s="111">
        <f t="shared" si="236"/>
        <v>0</v>
      </c>
      <c r="W200" s="111">
        <f t="shared" si="236"/>
        <v>8042379.3100000005</v>
      </c>
      <c r="X200" s="111">
        <f t="shared" si="236"/>
        <v>13605.57</v>
      </c>
      <c r="Y200" s="111">
        <f t="shared" si="236"/>
        <v>2270000.7599999984</v>
      </c>
    </row>
    <row r="201" spans="1:25" s="108" customFormat="1" ht="30" customHeight="1" x14ac:dyDescent="0.25">
      <c r="A201" s="115" t="s">
        <v>56</v>
      </c>
      <c r="B201" s="114" t="s">
        <v>57</v>
      </c>
      <c r="C201" s="110">
        <v>100030000000</v>
      </c>
      <c r="D201" s="111">
        <f>D202</f>
        <v>0</v>
      </c>
      <c r="E201" s="111">
        <f t="shared" ref="E201:E204" si="237">H201+I201+J201</f>
        <v>200000</v>
      </c>
      <c r="F201" s="111">
        <f t="shared" ref="F201:F204" si="238">D201+E201</f>
        <v>200000</v>
      </c>
      <c r="G201" s="111">
        <f t="shared" ref="G201:G204" si="239">D201</f>
        <v>0</v>
      </c>
      <c r="H201" s="111">
        <f t="shared" ref="H201:X201" si="240">H202</f>
        <v>0</v>
      </c>
      <c r="I201" s="111">
        <f t="shared" si="240"/>
        <v>0</v>
      </c>
      <c r="J201" s="111">
        <f t="shared" si="240"/>
        <v>200000</v>
      </c>
      <c r="K201" s="111">
        <f t="shared" ref="K201:K204" si="241">SUM(G201:J201)</f>
        <v>200000</v>
      </c>
      <c r="L201" s="112">
        <f t="shared" si="240"/>
        <v>0</v>
      </c>
      <c r="M201" s="112">
        <f t="shared" si="240"/>
        <v>0</v>
      </c>
      <c r="N201" s="113">
        <f t="shared" si="240"/>
        <v>62516.67</v>
      </c>
      <c r="O201" s="111">
        <f t="shared" si="240"/>
        <v>0</v>
      </c>
      <c r="P201" s="111">
        <f t="shared" ref="P201:P204" si="242">SUM(L201:O201)</f>
        <v>62516.67</v>
      </c>
      <c r="Q201" s="111">
        <f t="shared" si="240"/>
        <v>0</v>
      </c>
      <c r="R201" s="111">
        <f t="shared" si="240"/>
        <v>0</v>
      </c>
      <c r="S201" s="112">
        <f t="shared" si="240"/>
        <v>62516.67</v>
      </c>
      <c r="T201" s="111">
        <f t="shared" si="240"/>
        <v>0</v>
      </c>
      <c r="U201" s="112">
        <f t="shared" ref="U201:U204" si="243">SUM(Q201:T201)</f>
        <v>62516.67</v>
      </c>
      <c r="V201" s="111">
        <f t="shared" ref="V201:V204" si="244">F201-K201</f>
        <v>0</v>
      </c>
      <c r="W201" s="111">
        <f t="shared" ref="W201:W204" si="245">K201-P201</f>
        <v>137483.33000000002</v>
      </c>
      <c r="X201" s="111">
        <f t="shared" si="240"/>
        <v>0</v>
      </c>
      <c r="Y201" s="112">
        <f t="shared" ref="Y201:Y204" si="246">P201-U201-X201</f>
        <v>0</v>
      </c>
    </row>
    <row r="202" spans="1:25" s="108" customFormat="1" ht="30" customHeight="1" x14ac:dyDescent="0.25">
      <c r="A202" s="115" t="s">
        <v>58</v>
      </c>
      <c r="B202" s="114" t="s">
        <v>59</v>
      </c>
      <c r="C202" s="110">
        <v>100030300001</v>
      </c>
      <c r="D202" s="111">
        <f>D203+D204</f>
        <v>0</v>
      </c>
      <c r="E202" s="111">
        <f t="shared" si="237"/>
        <v>200000</v>
      </c>
      <c r="F202" s="111">
        <f t="shared" si="238"/>
        <v>200000</v>
      </c>
      <c r="G202" s="111">
        <f t="shared" si="239"/>
        <v>0</v>
      </c>
      <c r="H202" s="111">
        <f t="shared" ref="H202:J202" si="247">H203+H204</f>
        <v>0</v>
      </c>
      <c r="I202" s="111">
        <f t="shared" si="247"/>
        <v>0</v>
      </c>
      <c r="J202" s="111">
        <f t="shared" si="247"/>
        <v>200000</v>
      </c>
      <c r="K202" s="111">
        <f t="shared" si="241"/>
        <v>200000</v>
      </c>
      <c r="L202" s="112">
        <f t="shared" ref="L202:O202" si="248">L203+L204</f>
        <v>0</v>
      </c>
      <c r="M202" s="112">
        <f t="shared" si="248"/>
        <v>0</v>
      </c>
      <c r="N202" s="113">
        <f t="shared" si="248"/>
        <v>62516.67</v>
      </c>
      <c r="O202" s="111">
        <f t="shared" si="248"/>
        <v>0</v>
      </c>
      <c r="P202" s="111">
        <f t="shared" si="242"/>
        <v>62516.67</v>
      </c>
      <c r="Q202" s="111">
        <f t="shared" ref="Q202:T202" si="249">Q203+Q204</f>
        <v>0</v>
      </c>
      <c r="R202" s="111">
        <f t="shared" si="249"/>
        <v>0</v>
      </c>
      <c r="S202" s="112">
        <f t="shared" si="249"/>
        <v>62516.67</v>
      </c>
      <c r="T202" s="111">
        <f t="shared" si="249"/>
        <v>0</v>
      </c>
      <c r="U202" s="112">
        <f t="shared" si="243"/>
        <v>62516.67</v>
      </c>
      <c r="V202" s="111">
        <f t="shared" si="244"/>
        <v>0</v>
      </c>
      <c r="W202" s="111">
        <f t="shared" si="245"/>
        <v>137483.33000000002</v>
      </c>
      <c r="X202" s="111">
        <f t="shared" ref="X202" si="250">X203+X204</f>
        <v>0</v>
      </c>
      <c r="Y202" s="112">
        <f t="shared" si="246"/>
        <v>0</v>
      </c>
    </row>
    <row r="203" spans="1:25" s="108" customFormat="1" ht="30" hidden="1" customHeight="1" x14ac:dyDescent="0.25">
      <c r="A203" s="115" t="s">
        <v>60</v>
      </c>
      <c r="B203" s="114" t="s">
        <v>39</v>
      </c>
      <c r="C203" s="116"/>
      <c r="D203" s="111"/>
      <c r="E203" s="111">
        <f t="shared" si="237"/>
        <v>0</v>
      </c>
      <c r="F203" s="111">
        <f t="shared" si="238"/>
        <v>0</v>
      </c>
      <c r="G203" s="111">
        <f t="shared" si="239"/>
        <v>0</v>
      </c>
      <c r="H203" s="111"/>
      <c r="I203" s="111"/>
      <c r="J203" s="111"/>
      <c r="K203" s="111">
        <f t="shared" si="241"/>
        <v>0</v>
      </c>
      <c r="L203" s="112"/>
      <c r="M203" s="112"/>
      <c r="N203" s="113"/>
      <c r="O203" s="111"/>
      <c r="P203" s="111">
        <f t="shared" si="242"/>
        <v>0</v>
      </c>
      <c r="Q203" s="111"/>
      <c r="R203" s="111"/>
      <c r="S203" s="112"/>
      <c r="T203" s="111"/>
      <c r="U203" s="112">
        <f t="shared" si="243"/>
        <v>0</v>
      </c>
      <c r="V203" s="111">
        <f t="shared" si="244"/>
        <v>0</v>
      </c>
      <c r="W203" s="111">
        <f t="shared" si="245"/>
        <v>0</v>
      </c>
      <c r="X203" s="111"/>
      <c r="Y203" s="112">
        <f t="shared" si="246"/>
        <v>0</v>
      </c>
    </row>
    <row r="204" spans="1:25" s="108" customFormat="1" ht="30" customHeight="1" x14ac:dyDescent="0.25">
      <c r="A204" s="115" t="s">
        <v>61</v>
      </c>
      <c r="B204" s="114" t="s">
        <v>40</v>
      </c>
      <c r="C204" s="116"/>
      <c r="D204" s="111"/>
      <c r="E204" s="111">
        <f t="shared" si="237"/>
        <v>200000</v>
      </c>
      <c r="F204" s="111">
        <f t="shared" si="238"/>
        <v>200000</v>
      </c>
      <c r="G204" s="111">
        <f t="shared" si="239"/>
        <v>0</v>
      </c>
      <c r="H204" s="111"/>
      <c r="I204" s="111"/>
      <c r="J204" s="111">
        <v>200000</v>
      </c>
      <c r="K204" s="111">
        <f t="shared" si="241"/>
        <v>200000</v>
      </c>
      <c r="L204" s="112"/>
      <c r="M204" s="112"/>
      <c r="N204" s="113">
        <v>62516.67</v>
      </c>
      <c r="O204" s="111"/>
      <c r="P204" s="111">
        <f t="shared" si="242"/>
        <v>62516.67</v>
      </c>
      <c r="Q204" s="111"/>
      <c r="R204" s="111"/>
      <c r="S204" s="112">
        <v>62516.67</v>
      </c>
      <c r="T204" s="111"/>
      <c r="U204" s="112">
        <f t="shared" si="243"/>
        <v>62516.67</v>
      </c>
      <c r="V204" s="111">
        <f t="shared" si="244"/>
        <v>0</v>
      </c>
      <c r="W204" s="111">
        <f t="shared" si="245"/>
        <v>137483.33000000002</v>
      </c>
      <c r="X204" s="111"/>
      <c r="Y204" s="112">
        <f t="shared" si="246"/>
        <v>0</v>
      </c>
    </row>
    <row r="205" spans="1:25" s="108" customFormat="1" ht="30" customHeight="1" x14ac:dyDescent="0.25">
      <c r="A205" s="115" t="s">
        <v>62</v>
      </c>
      <c r="B205" s="114" t="s">
        <v>63</v>
      </c>
      <c r="C205" s="110">
        <v>100030000000</v>
      </c>
      <c r="D205" s="111">
        <f>D206</f>
        <v>0</v>
      </c>
      <c r="E205" s="111">
        <f t="shared" ref="E205:E215" si="251">H205+I205+J205</f>
        <v>200000</v>
      </c>
      <c r="F205" s="111">
        <f t="shared" ref="F205:F215" si="252">D205+E205</f>
        <v>200000</v>
      </c>
      <c r="G205" s="111">
        <f t="shared" ref="G205:G214" si="253">D205</f>
        <v>0</v>
      </c>
      <c r="H205" s="111">
        <f t="shared" ref="H205:J205" si="254">H206</f>
        <v>0</v>
      </c>
      <c r="I205" s="111">
        <f t="shared" si="254"/>
        <v>0</v>
      </c>
      <c r="J205" s="111">
        <f t="shared" si="254"/>
        <v>200000</v>
      </c>
      <c r="K205" s="111">
        <f t="shared" ref="K205:K209" si="255">SUM(G205:J205)</f>
        <v>200000</v>
      </c>
      <c r="L205" s="112">
        <f t="shared" ref="L205:T205" si="256">L206</f>
        <v>0</v>
      </c>
      <c r="M205" s="112">
        <f t="shared" si="256"/>
        <v>0</v>
      </c>
      <c r="N205" s="113">
        <f t="shared" si="256"/>
        <v>0</v>
      </c>
      <c r="O205" s="111">
        <f t="shared" si="256"/>
        <v>0</v>
      </c>
      <c r="P205" s="111">
        <f t="shared" ref="P205:P215" si="257">SUM(L205:O205)</f>
        <v>0</v>
      </c>
      <c r="Q205" s="111">
        <f t="shared" si="256"/>
        <v>0</v>
      </c>
      <c r="R205" s="111">
        <f t="shared" si="256"/>
        <v>0</v>
      </c>
      <c r="S205" s="112">
        <f t="shared" si="256"/>
        <v>0</v>
      </c>
      <c r="T205" s="111">
        <f t="shared" si="256"/>
        <v>0</v>
      </c>
      <c r="U205" s="112">
        <f t="shared" ref="U205:U215" si="258">SUM(Q205:T205)</f>
        <v>0</v>
      </c>
      <c r="V205" s="111">
        <f t="shared" ref="V205:V215" si="259">F205-K205</f>
        <v>0</v>
      </c>
      <c r="W205" s="111">
        <f t="shared" ref="W205:W215" si="260">K205-P205</f>
        <v>200000</v>
      </c>
      <c r="X205" s="111">
        <f t="shared" ref="X205" si="261">X206</f>
        <v>0</v>
      </c>
      <c r="Y205" s="112">
        <f t="shared" ref="Y205:Y215" si="262">P205-U205-X205</f>
        <v>0</v>
      </c>
    </row>
    <row r="206" spans="1:25" s="108" customFormat="1" ht="30" customHeight="1" x14ac:dyDescent="0.25">
      <c r="A206" s="115" t="s">
        <v>64</v>
      </c>
      <c r="B206" s="114" t="s">
        <v>65</v>
      </c>
      <c r="C206" s="110">
        <v>100030300002</v>
      </c>
      <c r="D206" s="111">
        <f>D207+D208</f>
        <v>0</v>
      </c>
      <c r="E206" s="111">
        <f t="shared" si="251"/>
        <v>200000</v>
      </c>
      <c r="F206" s="111">
        <f t="shared" si="252"/>
        <v>200000</v>
      </c>
      <c r="G206" s="111">
        <f t="shared" si="253"/>
        <v>0</v>
      </c>
      <c r="H206" s="111">
        <f t="shared" ref="H206:J206" si="263">H207+H208</f>
        <v>0</v>
      </c>
      <c r="I206" s="111">
        <f t="shared" si="263"/>
        <v>0</v>
      </c>
      <c r="J206" s="111">
        <f t="shared" si="263"/>
        <v>200000</v>
      </c>
      <c r="K206" s="111">
        <f t="shared" si="255"/>
        <v>200000</v>
      </c>
      <c r="L206" s="112">
        <f t="shared" ref="L206:O206" si="264">L207+L208</f>
        <v>0</v>
      </c>
      <c r="M206" s="112">
        <f t="shared" si="264"/>
        <v>0</v>
      </c>
      <c r="N206" s="113">
        <f t="shared" si="264"/>
        <v>0</v>
      </c>
      <c r="O206" s="111">
        <f t="shared" si="264"/>
        <v>0</v>
      </c>
      <c r="P206" s="111">
        <f t="shared" si="257"/>
        <v>0</v>
      </c>
      <c r="Q206" s="111">
        <f t="shared" ref="Q206:T206" si="265">Q207+Q208</f>
        <v>0</v>
      </c>
      <c r="R206" s="111">
        <f t="shared" si="265"/>
        <v>0</v>
      </c>
      <c r="S206" s="112">
        <f t="shared" si="265"/>
        <v>0</v>
      </c>
      <c r="T206" s="111">
        <f t="shared" si="265"/>
        <v>0</v>
      </c>
      <c r="U206" s="112">
        <f t="shared" si="258"/>
        <v>0</v>
      </c>
      <c r="V206" s="111">
        <f t="shared" si="259"/>
        <v>0</v>
      </c>
      <c r="W206" s="111">
        <f t="shared" si="260"/>
        <v>200000</v>
      </c>
      <c r="X206" s="111">
        <f t="shared" ref="X206" si="266">X207+X208</f>
        <v>0</v>
      </c>
      <c r="Y206" s="112">
        <f t="shared" si="262"/>
        <v>0</v>
      </c>
    </row>
    <row r="207" spans="1:25" s="108" customFormat="1" ht="30" hidden="1" customHeight="1" x14ac:dyDescent="0.25">
      <c r="A207" s="115" t="s">
        <v>66</v>
      </c>
      <c r="B207" s="114" t="s">
        <v>39</v>
      </c>
      <c r="C207" s="116"/>
      <c r="D207" s="111"/>
      <c r="E207" s="111">
        <f t="shared" si="251"/>
        <v>0</v>
      </c>
      <c r="F207" s="111">
        <f t="shared" si="252"/>
        <v>0</v>
      </c>
      <c r="G207" s="111">
        <f t="shared" si="253"/>
        <v>0</v>
      </c>
      <c r="H207" s="111"/>
      <c r="I207" s="111"/>
      <c r="J207" s="111"/>
      <c r="K207" s="111">
        <f t="shared" si="255"/>
        <v>0</v>
      </c>
      <c r="L207" s="112"/>
      <c r="M207" s="112"/>
      <c r="N207" s="113"/>
      <c r="O207" s="111"/>
      <c r="P207" s="111">
        <f t="shared" si="257"/>
        <v>0</v>
      </c>
      <c r="Q207" s="111"/>
      <c r="R207" s="111"/>
      <c r="S207" s="112"/>
      <c r="T207" s="111"/>
      <c r="U207" s="112">
        <f t="shared" si="258"/>
        <v>0</v>
      </c>
      <c r="V207" s="111">
        <f t="shared" si="259"/>
        <v>0</v>
      </c>
      <c r="W207" s="111">
        <f t="shared" si="260"/>
        <v>0</v>
      </c>
      <c r="X207" s="111"/>
      <c r="Y207" s="112">
        <f t="shared" si="262"/>
        <v>0</v>
      </c>
    </row>
    <row r="208" spans="1:25" s="108" customFormat="1" ht="30" customHeight="1" x14ac:dyDescent="0.25">
      <c r="A208" s="115" t="s">
        <v>67</v>
      </c>
      <c r="B208" s="114" t="s">
        <v>40</v>
      </c>
      <c r="C208" s="116"/>
      <c r="D208" s="111"/>
      <c r="E208" s="111">
        <f t="shared" si="251"/>
        <v>200000</v>
      </c>
      <c r="F208" s="111">
        <f t="shared" si="252"/>
        <v>200000</v>
      </c>
      <c r="G208" s="111">
        <f t="shared" si="253"/>
        <v>0</v>
      </c>
      <c r="H208" s="111"/>
      <c r="I208" s="111"/>
      <c r="J208" s="111">
        <v>200000</v>
      </c>
      <c r="K208" s="111">
        <f t="shared" si="255"/>
        <v>200000</v>
      </c>
      <c r="L208" s="112"/>
      <c r="M208" s="112"/>
      <c r="N208" s="113"/>
      <c r="O208" s="111"/>
      <c r="P208" s="111">
        <f t="shared" si="257"/>
        <v>0</v>
      </c>
      <c r="Q208" s="111"/>
      <c r="R208" s="111"/>
      <c r="S208" s="112"/>
      <c r="T208" s="111"/>
      <c r="U208" s="112">
        <f t="shared" si="258"/>
        <v>0</v>
      </c>
      <c r="V208" s="111">
        <f t="shared" si="259"/>
        <v>0</v>
      </c>
      <c r="W208" s="111">
        <f t="shared" si="260"/>
        <v>200000</v>
      </c>
      <c r="X208" s="111"/>
      <c r="Y208" s="112">
        <f t="shared" si="262"/>
        <v>0</v>
      </c>
    </row>
    <row r="209" spans="1:25" s="108" customFormat="1" ht="30" customHeight="1" x14ac:dyDescent="0.25">
      <c r="A209" s="115" t="s">
        <v>68</v>
      </c>
      <c r="B209" s="114" t="s">
        <v>69</v>
      </c>
      <c r="C209" s="110">
        <v>100030000000</v>
      </c>
      <c r="D209" s="111">
        <f>D210</f>
        <v>0</v>
      </c>
      <c r="E209" s="111">
        <f t="shared" si="251"/>
        <v>200000</v>
      </c>
      <c r="F209" s="111">
        <f t="shared" si="252"/>
        <v>200000</v>
      </c>
      <c r="G209" s="111">
        <f t="shared" si="253"/>
        <v>0</v>
      </c>
      <c r="H209" s="111">
        <f t="shared" ref="H209:J209" si="267">H210</f>
        <v>0</v>
      </c>
      <c r="I209" s="111">
        <f t="shared" si="267"/>
        <v>0</v>
      </c>
      <c r="J209" s="111">
        <f t="shared" si="267"/>
        <v>200000</v>
      </c>
      <c r="K209" s="111">
        <f t="shared" si="255"/>
        <v>200000</v>
      </c>
      <c r="L209" s="112">
        <f t="shared" ref="L209:T209" si="268">L210</f>
        <v>0</v>
      </c>
      <c r="M209" s="112">
        <f t="shared" si="268"/>
        <v>0</v>
      </c>
      <c r="N209" s="113">
        <f t="shared" si="268"/>
        <v>6560</v>
      </c>
      <c r="O209" s="111">
        <f t="shared" si="268"/>
        <v>0</v>
      </c>
      <c r="P209" s="111">
        <f t="shared" si="257"/>
        <v>6560</v>
      </c>
      <c r="Q209" s="111">
        <f t="shared" si="268"/>
        <v>0</v>
      </c>
      <c r="R209" s="111">
        <f t="shared" si="268"/>
        <v>0</v>
      </c>
      <c r="S209" s="112">
        <f t="shared" si="268"/>
        <v>0</v>
      </c>
      <c r="T209" s="111">
        <f t="shared" si="268"/>
        <v>0</v>
      </c>
      <c r="U209" s="112">
        <f t="shared" si="258"/>
        <v>0</v>
      </c>
      <c r="V209" s="111">
        <f t="shared" si="259"/>
        <v>0</v>
      </c>
      <c r="W209" s="111">
        <f t="shared" si="260"/>
        <v>193440</v>
      </c>
      <c r="X209" s="111">
        <f t="shared" ref="X209" si="269">X210</f>
        <v>6560</v>
      </c>
      <c r="Y209" s="112">
        <f t="shared" si="262"/>
        <v>0</v>
      </c>
    </row>
    <row r="210" spans="1:25" s="108" customFormat="1" ht="30" customHeight="1" x14ac:dyDescent="0.25">
      <c r="A210" s="115" t="s">
        <v>70</v>
      </c>
      <c r="B210" s="114" t="s">
        <v>71</v>
      </c>
      <c r="C210" s="110">
        <v>100030300003</v>
      </c>
      <c r="D210" s="111">
        <f>D211+D212</f>
        <v>0</v>
      </c>
      <c r="E210" s="111">
        <f t="shared" si="251"/>
        <v>200000</v>
      </c>
      <c r="F210" s="111">
        <f t="shared" si="252"/>
        <v>200000</v>
      </c>
      <c r="G210" s="111">
        <f t="shared" si="253"/>
        <v>0</v>
      </c>
      <c r="H210" s="111">
        <f t="shared" ref="H210:J210" si="270">H211+H212</f>
        <v>0</v>
      </c>
      <c r="I210" s="111">
        <f t="shared" si="270"/>
        <v>0</v>
      </c>
      <c r="J210" s="111">
        <f t="shared" si="270"/>
        <v>200000</v>
      </c>
      <c r="K210" s="111">
        <f t="shared" ref="K210:K212" si="271">SUM(G210:J210)</f>
        <v>200000</v>
      </c>
      <c r="L210" s="112">
        <f t="shared" ref="L210:O210" si="272">L211+L212</f>
        <v>0</v>
      </c>
      <c r="M210" s="112">
        <f t="shared" si="272"/>
        <v>0</v>
      </c>
      <c r="N210" s="113">
        <f t="shared" si="272"/>
        <v>6560</v>
      </c>
      <c r="O210" s="111">
        <f t="shared" si="272"/>
        <v>0</v>
      </c>
      <c r="P210" s="111">
        <f t="shared" si="257"/>
        <v>6560</v>
      </c>
      <c r="Q210" s="111">
        <f t="shared" ref="Q210:T210" si="273">Q211+Q212</f>
        <v>0</v>
      </c>
      <c r="R210" s="111">
        <f t="shared" si="273"/>
        <v>0</v>
      </c>
      <c r="S210" s="112">
        <f t="shared" si="273"/>
        <v>0</v>
      </c>
      <c r="T210" s="111">
        <f t="shared" si="273"/>
        <v>0</v>
      </c>
      <c r="U210" s="112">
        <f t="shared" si="258"/>
        <v>0</v>
      </c>
      <c r="V210" s="111">
        <f t="shared" si="259"/>
        <v>0</v>
      </c>
      <c r="W210" s="111">
        <f t="shared" si="260"/>
        <v>193440</v>
      </c>
      <c r="X210" s="111">
        <f t="shared" ref="X210" si="274">X211+X212</f>
        <v>6560</v>
      </c>
      <c r="Y210" s="112">
        <f t="shared" si="262"/>
        <v>0</v>
      </c>
    </row>
    <row r="211" spans="1:25" s="108" customFormat="1" ht="30" hidden="1" customHeight="1" x14ac:dyDescent="0.25">
      <c r="A211" s="115" t="s">
        <v>72</v>
      </c>
      <c r="B211" s="114" t="s">
        <v>39</v>
      </c>
      <c r="C211" s="116"/>
      <c r="D211" s="111"/>
      <c r="E211" s="111">
        <f t="shared" si="251"/>
        <v>0</v>
      </c>
      <c r="F211" s="111">
        <f t="shared" si="252"/>
        <v>0</v>
      </c>
      <c r="G211" s="111">
        <f t="shared" si="253"/>
        <v>0</v>
      </c>
      <c r="H211" s="111"/>
      <c r="I211" s="111"/>
      <c r="J211" s="111"/>
      <c r="K211" s="111">
        <f t="shared" si="271"/>
        <v>0</v>
      </c>
      <c r="L211" s="112"/>
      <c r="M211" s="112"/>
      <c r="N211" s="113"/>
      <c r="O211" s="111"/>
      <c r="P211" s="111">
        <f t="shared" si="257"/>
        <v>0</v>
      </c>
      <c r="Q211" s="111"/>
      <c r="R211" s="111"/>
      <c r="S211" s="112"/>
      <c r="T211" s="111"/>
      <c r="U211" s="112">
        <f t="shared" si="258"/>
        <v>0</v>
      </c>
      <c r="V211" s="111">
        <f t="shared" si="259"/>
        <v>0</v>
      </c>
      <c r="W211" s="111">
        <f t="shared" si="260"/>
        <v>0</v>
      </c>
      <c r="X211" s="111"/>
      <c r="Y211" s="112">
        <f t="shared" si="262"/>
        <v>0</v>
      </c>
    </row>
    <row r="212" spans="1:25" s="108" customFormat="1" ht="30" customHeight="1" x14ac:dyDescent="0.25">
      <c r="A212" s="115" t="s">
        <v>73</v>
      </c>
      <c r="B212" s="114" t="s">
        <v>40</v>
      </c>
      <c r="C212" s="116"/>
      <c r="D212" s="111"/>
      <c r="E212" s="111">
        <f t="shared" si="251"/>
        <v>200000</v>
      </c>
      <c r="F212" s="111">
        <f t="shared" si="252"/>
        <v>200000</v>
      </c>
      <c r="G212" s="111">
        <f t="shared" si="253"/>
        <v>0</v>
      </c>
      <c r="H212" s="111"/>
      <c r="I212" s="111"/>
      <c r="J212" s="111">
        <v>200000</v>
      </c>
      <c r="K212" s="111">
        <f t="shared" si="271"/>
        <v>200000</v>
      </c>
      <c r="L212" s="112"/>
      <c r="M212" s="112"/>
      <c r="N212" s="113">
        <v>6560</v>
      </c>
      <c r="O212" s="111"/>
      <c r="P212" s="111">
        <f t="shared" si="257"/>
        <v>6560</v>
      </c>
      <c r="Q212" s="111"/>
      <c r="R212" s="111"/>
      <c r="S212" s="112"/>
      <c r="T212" s="111"/>
      <c r="U212" s="112">
        <f t="shared" si="258"/>
        <v>0</v>
      </c>
      <c r="V212" s="111">
        <f t="shared" si="259"/>
        <v>0</v>
      </c>
      <c r="W212" s="111">
        <f t="shared" si="260"/>
        <v>193440</v>
      </c>
      <c r="X212" s="111">
        <v>6560</v>
      </c>
      <c r="Y212" s="112">
        <f t="shared" si="262"/>
        <v>0</v>
      </c>
    </row>
    <row r="213" spans="1:25" s="108" customFormat="1" ht="30" customHeight="1" x14ac:dyDescent="0.25">
      <c r="A213" s="115" t="s">
        <v>75</v>
      </c>
      <c r="B213" s="114" t="s">
        <v>76</v>
      </c>
      <c r="C213" s="110">
        <v>100030000000</v>
      </c>
      <c r="D213" s="111">
        <f>D214</f>
        <v>0</v>
      </c>
      <c r="E213" s="111">
        <f t="shared" si="251"/>
        <v>134750</v>
      </c>
      <c r="F213" s="111">
        <f t="shared" si="252"/>
        <v>134750</v>
      </c>
      <c r="G213" s="111">
        <f t="shared" si="253"/>
        <v>0</v>
      </c>
      <c r="H213" s="111">
        <f t="shared" ref="H213:J214" si="275">H214</f>
        <v>0</v>
      </c>
      <c r="I213" s="111">
        <f t="shared" si="275"/>
        <v>0</v>
      </c>
      <c r="J213" s="111">
        <f t="shared" si="275"/>
        <v>134750</v>
      </c>
      <c r="K213" s="111">
        <f t="shared" ref="K213:K215" si="276">SUM(G213:J213)</f>
        <v>134750</v>
      </c>
      <c r="L213" s="112">
        <f t="shared" ref="L213:T214" si="277">L214</f>
        <v>0</v>
      </c>
      <c r="M213" s="112">
        <f t="shared" si="277"/>
        <v>0</v>
      </c>
      <c r="N213" s="113">
        <f t="shared" si="277"/>
        <v>0</v>
      </c>
      <c r="O213" s="111">
        <f t="shared" si="277"/>
        <v>0</v>
      </c>
      <c r="P213" s="111">
        <f t="shared" si="257"/>
        <v>0</v>
      </c>
      <c r="Q213" s="111">
        <f t="shared" si="277"/>
        <v>0</v>
      </c>
      <c r="R213" s="111">
        <f t="shared" si="277"/>
        <v>0</v>
      </c>
      <c r="S213" s="112">
        <f t="shared" si="277"/>
        <v>0</v>
      </c>
      <c r="T213" s="111">
        <f t="shared" si="277"/>
        <v>0</v>
      </c>
      <c r="U213" s="112">
        <f t="shared" si="258"/>
        <v>0</v>
      </c>
      <c r="V213" s="111">
        <f t="shared" si="259"/>
        <v>0</v>
      </c>
      <c r="W213" s="111">
        <f t="shared" si="260"/>
        <v>134750</v>
      </c>
      <c r="X213" s="111">
        <f t="shared" ref="X213:X214" si="278">X214</f>
        <v>0</v>
      </c>
      <c r="Y213" s="112">
        <f t="shared" si="262"/>
        <v>0</v>
      </c>
    </row>
    <row r="214" spans="1:25" s="108" customFormat="1" ht="30" customHeight="1" x14ac:dyDescent="0.25">
      <c r="A214" s="115" t="s">
        <v>77</v>
      </c>
      <c r="B214" s="114" t="s">
        <v>78</v>
      </c>
      <c r="C214" s="110">
        <v>100030300004</v>
      </c>
      <c r="D214" s="111">
        <f>D215</f>
        <v>0</v>
      </c>
      <c r="E214" s="111">
        <f t="shared" si="251"/>
        <v>134750</v>
      </c>
      <c r="F214" s="111">
        <f t="shared" si="252"/>
        <v>134750</v>
      </c>
      <c r="G214" s="111">
        <f t="shared" si="253"/>
        <v>0</v>
      </c>
      <c r="H214" s="111">
        <f t="shared" si="275"/>
        <v>0</v>
      </c>
      <c r="I214" s="111">
        <f t="shared" si="275"/>
        <v>0</v>
      </c>
      <c r="J214" s="111">
        <f t="shared" si="275"/>
        <v>134750</v>
      </c>
      <c r="K214" s="111">
        <f t="shared" si="276"/>
        <v>134750</v>
      </c>
      <c r="L214" s="112">
        <f t="shared" si="277"/>
        <v>0</v>
      </c>
      <c r="M214" s="112">
        <f t="shared" si="277"/>
        <v>0</v>
      </c>
      <c r="N214" s="113">
        <f t="shared" si="277"/>
        <v>0</v>
      </c>
      <c r="O214" s="111">
        <f t="shared" si="277"/>
        <v>0</v>
      </c>
      <c r="P214" s="111">
        <f t="shared" si="257"/>
        <v>0</v>
      </c>
      <c r="Q214" s="111">
        <f t="shared" si="277"/>
        <v>0</v>
      </c>
      <c r="R214" s="111">
        <f t="shared" si="277"/>
        <v>0</v>
      </c>
      <c r="S214" s="112">
        <f t="shared" si="277"/>
        <v>0</v>
      </c>
      <c r="T214" s="111">
        <f t="shared" si="277"/>
        <v>0</v>
      </c>
      <c r="U214" s="112">
        <f t="shared" si="258"/>
        <v>0</v>
      </c>
      <c r="V214" s="111">
        <f t="shared" si="259"/>
        <v>0</v>
      </c>
      <c r="W214" s="111">
        <f t="shared" si="260"/>
        <v>134750</v>
      </c>
      <c r="X214" s="111">
        <f t="shared" si="278"/>
        <v>0</v>
      </c>
      <c r="Y214" s="112">
        <f t="shared" si="262"/>
        <v>0</v>
      </c>
    </row>
    <row r="215" spans="1:25" s="108" customFormat="1" ht="30" customHeight="1" x14ac:dyDescent="0.25">
      <c r="A215" s="115" t="s">
        <v>80</v>
      </c>
      <c r="B215" s="114" t="s">
        <v>40</v>
      </c>
      <c r="C215" s="116"/>
      <c r="D215" s="111"/>
      <c r="E215" s="111">
        <f t="shared" si="251"/>
        <v>134750</v>
      </c>
      <c r="F215" s="111">
        <f t="shared" si="252"/>
        <v>134750</v>
      </c>
      <c r="G215" s="111">
        <f>D215</f>
        <v>0</v>
      </c>
      <c r="H215" s="111"/>
      <c r="I215" s="111"/>
      <c r="J215" s="111">
        <v>134750</v>
      </c>
      <c r="K215" s="111">
        <f t="shared" si="276"/>
        <v>134750</v>
      </c>
      <c r="L215" s="112"/>
      <c r="M215" s="112"/>
      <c r="N215" s="113"/>
      <c r="O215" s="111"/>
      <c r="P215" s="111">
        <f t="shared" si="257"/>
        <v>0</v>
      </c>
      <c r="Q215" s="111"/>
      <c r="R215" s="111"/>
      <c r="S215" s="112"/>
      <c r="T215" s="111"/>
      <c r="U215" s="112">
        <f t="shared" si="258"/>
        <v>0</v>
      </c>
      <c r="V215" s="111">
        <f t="shared" si="259"/>
        <v>0</v>
      </c>
      <c r="W215" s="111">
        <f t="shared" si="260"/>
        <v>134750</v>
      </c>
      <c r="X215" s="111"/>
      <c r="Y215" s="112">
        <f t="shared" si="262"/>
        <v>0</v>
      </c>
    </row>
    <row r="216" spans="1:25" s="108" customFormat="1" ht="30" customHeight="1" x14ac:dyDescent="0.25">
      <c r="A216" s="115" t="s">
        <v>129</v>
      </c>
      <c r="B216" s="114" t="s">
        <v>130</v>
      </c>
      <c r="C216" s="110">
        <v>100030000000</v>
      </c>
      <c r="D216" s="111">
        <f t="shared" si="233"/>
        <v>29538000</v>
      </c>
      <c r="E216" s="111">
        <f t="shared" si="175"/>
        <v>-901000</v>
      </c>
      <c r="F216" s="111">
        <f t="shared" si="158"/>
        <v>28637000</v>
      </c>
      <c r="G216" s="111">
        <f t="shared" si="162"/>
        <v>29538000</v>
      </c>
      <c r="H216" s="111">
        <f t="shared" si="233"/>
        <v>0</v>
      </c>
      <c r="I216" s="111">
        <f t="shared" si="233"/>
        <v>-901000</v>
      </c>
      <c r="J216" s="111">
        <f t="shared" si="233"/>
        <v>0</v>
      </c>
      <c r="K216" s="111">
        <f t="shared" si="163"/>
        <v>28637000</v>
      </c>
      <c r="L216" s="112">
        <f t="shared" si="233"/>
        <v>5670511.1399999997</v>
      </c>
      <c r="M216" s="112">
        <f t="shared" si="233"/>
        <v>9204921.2899999991</v>
      </c>
      <c r="N216" s="113">
        <f t="shared" si="234"/>
        <v>6551111.5899999999</v>
      </c>
      <c r="O216" s="111">
        <f t="shared" si="234"/>
        <v>0</v>
      </c>
      <c r="P216" s="111">
        <f t="shared" si="164"/>
        <v>21426544.02</v>
      </c>
      <c r="Q216" s="111">
        <f t="shared" si="234"/>
        <v>5353715.43</v>
      </c>
      <c r="R216" s="111">
        <f t="shared" si="234"/>
        <v>7224585.7600000007</v>
      </c>
      <c r="S216" s="112">
        <f t="shared" si="234"/>
        <v>6571196.5</v>
      </c>
      <c r="T216" s="111">
        <f t="shared" si="234"/>
        <v>0</v>
      </c>
      <c r="U216" s="112">
        <f t="shared" si="165"/>
        <v>19149497.690000001</v>
      </c>
      <c r="V216" s="111">
        <f t="shared" si="166"/>
        <v>0</v>
      </c>
      <c r="W216" s="111">
        <f t="shared" si="167"/>
        <v>7210455.9800000004</v>
      </c>
      <c r="X216" s="111">
        <f t="shared" si="235"/>
        <v>7045.57</v>
      </c>
      <c r="Y216" s="112">
        <f t="shared" si="168"/>
        <v>2270000.7599999984</v>
      </c>
    </row>
    <row r="217" spans="1:25" s="122" customFormat="1" ht="30" customHeight="1" x14ac:dyDescent="0.25">
      <c r="A217" s="119" t="s">
        <v>131</v>
      </c>
      <c r="B217" s="114" t="s">
        <v>132</v>
      </c>
      <c r="C217" s="120">
        <v>100030100000</v>
      </c>
      <c r="D217" s="113">
        <f t="shared" ref="D217:X217" si="279">D218+D219</f>
        <v>29538000</v>
      </c>
      <c r="E217" s="113">
        <f t="shared" si="175"/>
        <v>-901000</v>
      </c>
      <c r="F217" s="113">
        <f t="shared" si="158"/>
        <v>28637000</v>
      </c>
      <c r="G217" s="113">
        <f t="shared" si="162"/>
        <v>29538000</v>
      </c>
      <c r="H217" s="113">
        <f t="shared" si="279"/>
        <v>0</v>
      </c>
      <c r="I217" s="113">
        <f t="shared" si="279"/>
        <v>-901000</v>
      </c>
      <c r="J217" s="113">
        <f t="shared" si="279"/>
        <v>0</v>
      </c>
      <c r="K217" s="113">
        <f t="shared" si="163"/>
        <v>28637000</v>
      </c>
      <c r="L217" s="121">
        <f t="shared" si="279"/>
        <v>5670511.1399999997</v>
      </c>
      <c r="M217" s="121">
        <f t="shared" si="279"/>
        <v>9204921.2899999991</v>
      </c>
      <c r="N217" s="113">
        <f t="shared" si="279"/>
        <v>6551111.5899999999</v>
      </c>
      <c r="O217" s="113">
        <f t="shared" si="279"/>
        <v>0</v>
      </c>
      <c r="P217" s="111">
        <f t="shared" si="164"/>
        <v>21426544.02</v>
      </c>
      <c r="Q217" s="113">
        <f t="shared" si="279"/>
        <v>5353715.43</v>
      </c>
      <c r="R217" s="113">
        <f t="shared" si="279"/>
        <v>7224585.7600000007</v>
      </c>
      <c r="S217" s="121">
        <f t="shared" si="279"/>
        <v>6571196.5</v>
      </c>
      <c r="T217" s="113">
        <f t="shared" si="279"/>
        <v>0</v>
      </c>
      <c r="U217" s="112">
        <f t="shared" si="165"/>
        <v>19149497.690000001</v>
      </c>
      <c r="V217" s="113">
        <f t="shared" si="166"/>
        <v>0</v>
      </c>
      <c r="W217" s="113">
        <f t="shared" si="167"/>
        <v>7210455.9800000004</v>
      </c>
      <c r="X217" s="113">
        <f t="shared" si="279"/>
        <v>7045.57</v>
      </c>
      <c r="Y217" s="121">
        <f t="shared" si="168"/>
        <v>2270000.7599999984</v>
      </c>
    </row>
    <row r="218" spans="1:25" s="122" customFormat="1" ht="30" customHeight="1" x14ac:dyDescent="0.25">
      <c r="A218" s="119" t="s">
        <v>133</v>
      </c>
      <c r="B218" s="114" t="s">
        <v>39</v>
      </c>
      <c r="C218" s="124"/>
      <c r="D218" s="113">
        <v>23656000</v>
      </c>
      <c r="E218" s="113">
        <f t="shared" si="175"/>
        <v>0</v>
      </c>
      <c r="F218" s="113">
        <f t="shared" si="158"/>
        <v>23656000</v>
      </c>
      <c r="G218" s="113">
        <f t="shared" si="162"/>
        <v>23656000</v>
      </c>
      <c r="H218" s="113"/>
      <c r="I218" s="113"/>
      <c r="J218" s="113"/>
      <c r="K218" s="113">
        <f t="shared" si="163"/>
        <v>23656000</v>
      </c>
      <c r="L218" s="121">
        <v>4942602</v>
      </c>
      <c r="M218" s="121">
        <v>8343936</v>
      </c>
      <c r="N218" s="113">
        <v>5005962</v>
      </c>
      <c r="O218" s="113"/>
      <c r="P218" s="111">
        <f t="shared" si="164"/>
        <v>18292500</v>
      </c>
      <c r="Q218" s="113">
        <v>4942602</v>
      </c>
      <c r="R218" s="113">
        <v>6707269.0000000009</v>
      </c>
      <c r="S218" s="121">
        <v>5098962</v>
      </c>
      <c r="T218" s="113"/>
      <c r="U218" s="112">
        <f t="shared" si="165"/>
        <v>16748833</v>
      </c>
      <c r="V218" s="113">
        <f t="shared" si="166"/>
        <v>0</v>
      </c>
      <c r="W218" s="113">
        <f t="shared" si="167"/>
        <v>5363500</v>
      </c>
      <c r="X218" s="113"/>
      <c r="Y218" s="121">
        <f t="shared" si="168"/>
        <v>1543667</v>
      </c>
    </row>
    <row r="219" spans="1:25" s="122" customFormat="1" ht="30" customHeight="1" x14ac:dyDescent="0.25">
      <c r="A219" s="119" t="s">
        <v>134</v>
      </c>
      <c r="B219" s="114" t="s">
        <v>40</v>
      </c>
      <c r="C219" s="124"/>
      <c r="D219" s="113">
        <v>5882000</v>
      </c>
      <c r="E219" s="113">
        <f t="shared" si="175"/>
        <v>-901000</v>
      </c>
      <c r="F219" s="113">
        <f t="shared" si="158"/>
        <v>4981000</v>
      </c>
      <c r="G219" s="113">
        <f t="shared" si="162"/>
        <v>5882000</v>
      </c>
      <c r="H219" s="113"/>
      <c r="I219" s="113">
        <v>-901000</v>
      </c>
      <c r="J219" s="113"/>
      <c r="K219" s="113">
        <f t="shared" si="163"/>
        <v>4981000</v>
      </c>
      <c r="L219" s="121">
        <v>727909.14</v>
      </c>
      <c r="M219" s="121">
        <v>860985.29</v>
      </c>
      <c r="N219" s="113">
        <v>1545149.59</v>
      </c>
      <c r="O219" s="113"/>
      <c r="P219" s="111">
        <f t="shared" si="164"/>
        <v>3134044.0200000005</v>
      </c>
      <c r="Q219" s="113">
        <v>411113.43</v>
      </c>
      <c r="R219" s="113">
        <v>517316.76</v>
      </c>
      <c r="S219" s="121">
        <v>1472234.4999999998</v>
      </c>
      <c r="T219" s="113"/>
      <c r="U219" s="112">
        <f t="shared" si="165"/>
        <v>2400664.6899999995</v>
      </c>
      <c r="V219" s="113">
        <f t="shared" si="166"/>
        <v>0</v>
      </c>
      <c r="W219" s="113">
        <f t="shared" si="167"/>
        <v>1846955.9799999995</v>
      </c>
      <c r="X219" s="113">
        <v>7045.57</v>
      </c>
      <c r="Y219" s="121">
        <f t="shared" si="168"/>
        <v>726333.76000000106</v>
      </c>
    </row>
    <row r="220" spans="1:25" s="108" customFormat="1" ht="30" customHeight="1" x14ac:dyDescent="0.25">
      <c r="A220" s="115" t="s">
        <v>136</v>
      </c>
      <c r="B220" s="114" t="s">
        <v>137</v>
      </c>
      <c r="C220" s="110">
        <v>100030000000</v>
      </c>
      <c r="D220" s="111">
        <f>D221</f>
        <v>0</v>
      </c>
      <c r="E220" s="111">
        <f t="shared" si="175"/>
        <v>166250</v>
      </c>
      <c r="F220" s="111">
        <f t="shared" si="158"/>
        <v>166250</v>
      </c>
      <c r="G220" s="111">
        <f t="shared" si="162"/>
        <v>0</v>
      </c>
      <c r="H220" s="111">
        <f t="shared" ref="H220:J220" si="280">H221</f>
        <v>0</v>
      </c>
      <c r="I220" s="111">
        <f t="shared" si="280"/>
        <v>0</v>
      </c>
      <c r="J220" s="111">
        <f t="shared" si="280"/>
        <v>166250</v>
      </c>
      <c r="K220" s="111">
        <f t="shared" si="163"/>
        <v>166250</v>
      </c>
      <c r="L220" s="112">
        <f t="shared" ref="L220:T220" si="281">L221</f>
        <v>0</v>
      </c>
      <c r="M220" s="112">
        <f t="shared" si="281"/>
        <v>0</v>
      </c>
      <c r="N220" s="113">
        <f t="shared" si="281"/>
        <v>0</v>
      </c>
      <c r="O220" s="111">
        <f t="shared" si="281"/>
        <v>0</v>
      </c>
      <c r="P220" s="111">
        <f t="shared" si="164"/>
        <v>0</v>
      </c>
      <c r="Q220" s="111">
        <f t="shared" si="281"/>
        <v>0</v>
      </c>
      <c r="R220" s="111">
        <f t="shared" si="281"/>
        <v>0</v>
      </c>
      <c r="S220" s="112">
        <f t="shared" si="281"/>
        <v>0</v>
      </c>
      <c r="T220" s="111">
        <f t="shared" si="281"/>
        <v>0</v>
      </c>
      <c r="U220" s="112">
        <f t="shared" si="165"/>
        <v>0</v>
      </c>
      <c r="V220" s="111">
        <f t="shared" si="166"/>
        <v>0</v>
      </c>
      <c r="W220" s="111">
        <f t="shared" si="167"/>
        <v>166250</v>
      </c>
      <c r="X220" s="111">
        <f t="shared" ref="X220" si="282">X221</f>
        <v>0</v>
      </c>
      <c r="Y220" s="112">
        <f t="shared" si="168"/>
        <v>0</v>
      </c>
    </row>
    <row r="221" spans="1:25" s="108" customFormat="1" ht="30" customHeight="1" x14ac:dyDescent="0.25">
      <c r="A221" s="115" t="s">
        <v>138</v>
      </c>
      <c r="B221" s="114" t="s">
        <v>139</v>
      </c>
      <c r="C221" s="110">
        <v>100030300014</v>
      </c>
      <c r="D221" s="111">
        <f>D222+D223</f>
        <v>0</v>
      </c>
      <c r="E221" s="111">
        <f t="shared" si="175"/>
        <v>166250</v>
      </c>
      <c r="F221" s="111">
        <f t="shared" si="158"/>
        <v>166250</v>
      </c>
      <c r="G221" s="111">
        <f t="shared" si="162"/>
        <v>0</v>
      </c>
      <c r="H221" s="111">
        <f t="shared" ref="H221:J221" si="283">H222+H223</f>
        <v>0</v>
      </c>
      <c r="I221" s="111">
        <f t="shared" si="283"/>
        <v>0</v>
      </c>
      <c r="J221" s="111">
        <f t="shared" si="283"/>
        <v>166250</v>
      </c>
      <c r="K221" s="111">
        <f t="shared" si="163"/>
        <v>166250</v>
      </c>
      <c r="L221" s="112">
        <f t="shared" ref="L221:O221" si="284">L222+L223</f>
        <v>0</v>
      </c>
      <c r="M221" s="112">
        <f t="shared" si="284"/>
        <v>0</v>
      </c>
      <c r="N221" s="113">
        <f t="shared" si="284"/>
        <v>0</v>
      </c>
      <c r="O221" s="111">
        <f t="shared" si="284"/>
        <v>0</v>
      </c>
      <c r="P221" s="111">
        <f t="shared" si="164"/>
        <v>0</v>
      </c>
      <c r="Q221" s="111">
        <f t="shared" ref="Q221:T221" si="285">Q222+Q223</f>
        <v>0</v>
      </c>
      <c r="R221" s="111">
        <f t="shared" si="285"/>
        <v>0</v>
      </c>
      <c r="S221" s="112">
        <f t="shared" si="285"/>
        <v>0</v>
      </c>
      <c r="T221" s="111">
        <f t="shared" si="285"/>
        <v>0</v>
      </c>
      <c r="U221" s="112">
        <f t="shared" si="165"/>
        <v>0</v>
      </c>
      <c r="V221" s="111">
        <f t="shared" si="166"/>
        <v>0</v>
      </c>
      <c r="W221" s="111">
        <f t="shared" si="167"/>
        <v>166250</v>
      </c>
      <c r="X221" s="111">
        <f t="shared" ref="X221" si="286">X222+X223</f>
        <v>0</v>
      </c>
      <c r="Y221" s="112">
        <f t="shared" si="168"/>
        <v>0</v>
      </c>
    </row>
    <row r="222" spans="1:25" s="108" customFormat="1" ht="30" hidden="1" customHeight="1" x14ac:dyDescent="0.25">
      <c r="A222" s="115" t="s">
        <v>140</v>
      </c>
      <c r="B222" s="114" t="s">
        <v>39</v>
      </c>
      <c r="C222" s="116"/>
      <c r="D222" s="111"/>
      <c r="E222" s="111">
        <f t="shared" si="175"/>
        <v>0</v>
      </c>
      <c r="F222" s="111">
        <f t="shared" si="158"/>
        <v>0</v>
      </c>
      <c r="G222" s="111">
        <f t="shared" si="162"/>
        <v>0</v>
      </c>
      <c r="H222" s="111"/>
      <c r="I222" s="111"/>
      <c r="J222" s="111"/>
      <c r="K222" s="111">
        <f t="shared" si="163"/>
        <v>0</v>
      </c>
      <c r="L222" s="112"/>
      <c r="M222" s="112"/>
      <c r="N222" s="113"/>
      <c r="O222" s="111"/>
      <c r="P222" s="111">
        <f t="shared" si="164"/>
        <v>0</v>
      </c>
      <c r="Q222" s="111"/>
      <c r="R222" s="111"/>
      <c r="S222" s="112"/>
      <c r="T222" s="111"/>
      <c r="U222" s="112">
        <f t="shared" si="165"/>
        <v>0</v>
      </c>
      <c r="V222" s="111">
        <f t="shared" si="166"/>
        <v>0</v>
      </c>
      <c r="W222" s="111">
        <f t="shared" si="167"/>
        <v>0</v>
      </c>
      <c r="X222" s="111"/>
      <c r="Y222" s="112">
        <f t="shared" si="168"/>
        <v>0</v>
      </c>
    </row>
    <row r="223" spans="1:25" s="108" customFormat="1" ht="30" customHeight="1" x14ac:dyDescent="0.25">
      <c r="A223" s="115" t="s">
        <v>141</v>
      </c>
      <c r="B223" s="114" t="s">
        <v>40</v>
      </c>
      <c r="C223" s="116"/>
      <c r="D223" s="111"/>
      <c r="E223" s="111">
        <f t="shared" si="175"/>
        <v>166250</v>
      </c>
      <c r="F223" s="111">
        <f t="shared" si="158"/>
        <v>166250</v>
      </c>
      <c r="G223" s="111">
        <f t="shared" si="162"/>
        <v>0</v>
      </c>
      <c r="H223" s="111"/>
      <c r="I223" s="111"/>
      <c r="J223" s="111">
        <v>166250</v>
      </c>
      <c r="K223" s="111">
        <f t="shared" si="163"/>
        <v>166250</v>
      </c>
      <c r="L223" s="112"/>
      <c r="M223" s="112"/>
      <c r="N223" s="113"/>
      <c r="O223" s="111"/>
      <c r="P223" s="111">
        <f t="shared" si="164"/>
        <v>0</v>
      </c>
      <c r="Q223" s="111"/>
      <c r="R223" s="111"/>
      <c r="S223" s="112"/>
      <c r="T223" s="111"/>
      <c r="U223" s="112">
        <f t="shared" si="165"/>
        <v>0</v>
      </c>
      <c r="V223" s="111">
        <f t="shared" si="166"/>
        <v>0</v>
      </c>
      <c r="W223" s="111">
        <f t="shared" si="167"/>
        <v>166250</v>
      </c>
      <c r="X223" s="111"/>
      <c r="Y223" s="112">
        <f t="shared" si="168"/>
        <v>0</v>
      </c>
    </row>
    <row r="224" spans="1:25" s="98" customFormat="1" ht="30" customHeight="1" x14ac:dyDescent="0.25">
      <c r="A224" s="128" t="s">
        <v>178</v>
      </c>
      <c r="B224" s="99" t="s">
        <v>33</v>
      </c>
      <c r="C224" s="107">
        <v>300000000000000</v>
      </c>
      <c r="D224" s="101">
        <f>D225+D348</f>
        <v>846717000</v>
      </c>
      <c r="E224" s="101">
        <f t="shared" si="175"/>
        <v>0</v>
      </c>
      <c r="F224" s="101">
        <f t="shared" si="158"/>
        <v>846717000</v>
      </c>
      <c r="G224" s="101">
        <f t="shared" si="162"/>
        <v>846717000</v>
      </c>
      <c r="H224" s="101">
        <f>H225+H348</f>
        <v>0</v>
      </c>
      <c r="I224" s="101">
        <f>I225+I348</f>
        <v>-35528600</v>
      </c>
      <c r="J224" s="101">
        <f>J225+J348</f>
        <v>35528600</v>
      </c>
      <c r="K224" s="101">
        <f t="shared" si="163"/>
        <v>846717000</v>
      </c>
      <c r="L224" s="102">
        <f>L225+L348</f>
        <v>145449632.81</v>
      </c>
      <c r="M224" s="102">
        <f>M225+M348</f>
        <v>234201988.69</v>
      </c>
      <c r="N224" s="103">
        <f>N225+N348</f>
        <v>251644612.60000002</v>
      </c>
      <c r="O224" s="101">
        <f>O225+O348</f>
        <v>0</v>
      </c>
      <c r="P224" s="101">
        <f t="shared" si="164"/>
        <v>631296234.10000002</v>
      </c>
      <c r="Q224" s="101">
        <f>Q225+Q348</f>
        <v>132540410.89</v>
      </c>
      <c r="R224" s="101">
        <f>R225+R348</f>
        <v>214187984.31999999</v>
      </c>
      <c r="S224" s="102">
        <f>S225+S348</f>
        <v>208510262.06999999</v>
      </c>
      <c r="T224" s="101">
        <f>T225+T348</f>
        <v>0</v>
      </c>
      <c r="U224" s="102">
        <f t="shared" si="165"/>
        <v>555238657.27999997</v>
      </c>
      <c r="V224" s="101">
        <f t="shared" si="166"/>
        <v>0</v>
      </c>
      <c r="W224" s="101">
        <f t="shared" si="167"/>
        <v>215420765.89999998</v>
      </c>
      <c r="X224" s="101">
        <f>X225+X348</f>
        <v>650620.57999999996</v>
      </c>
      <c r="Y224" s="102">
        <f t="shared" si="168"/>
        <v>75406956.240000054</v>
      </c>
    </row>
    <row r="225" spans="1:25" s="98" customFormat="1" ht="44.25" customHeight="1" x14ac:dyDescent="0.25">
      <c r="A225" s="98" t="s">
        <v>179</v>
      </c>
      <c r="B225" s="127" t="s">
        <v>160</v>
      </c>
      <c r="C225" s="107">
        <v>310000000000000</v>
      </c>
      <c r="D225" s="101">
        <f>D226+D294</f>
        <v>382955000</v>
      </c>
      <c r="E225" s="101">
        <f t="shared" si="175"/>
        <v>0</v>
      </c>
      <c r="F225" s="101">
        <f t="shared" si="158"/>
        <v>382955000</v>
      </c>
      <c r="G225" s="101">
        <f t="shared" si="162"/>
        <v>382955000</v>
      </c>
      <c r="H225" s="101">
        <f>H226+H294</f>
        <v>0</v>
      </c>
      <c r="I225" s="101">
        <f>I226+I294</f>
        <v>-1343400</v>
      </c>
      <c r="J225" s="101">
        <f>J226+J294</f>
        <v>1343400</v>
      </c>
      <c r="K225" s="101">
        <f t="shared" si="163"/>
        <v>382955000</v>
      </c>
      <c r="L225" s="102">
        <f>L226+L294</f>
        <v>71196829.620000005</v>
      </c>
      <c r="M225" s="102">
        <f>M226+M294</f>
        <v>116031877.02</v>
      </c>
      <c r="N225" s="103">
        <f>N226+N294</f>
        <v>89395949.359999985</v>
      </c>
      <c r="O225" s="101">
        <f>O226+O294</f>
        <v>0</v>
      </c>
      <c r="P225" s="101">
        <f t="shared" si="164"/>
        <v>276624656</v>
      </c>
      <c r="Q225" s="101">
        <f>Q226+Q294</f>
        <v>68624684.129999995</v>
      </c>
      <c r="R225" s="101">
        <f>R226+R294</f>
        <v>106775008.55</v>
      </c>
      <c r="S225" s="102">
        <f>S226+S294</f>
        <v>89824904.75999999</v>
      </c>
      <c r="T225" s="101">
        <f>T226+T294</f>
        <v>0</v>
      </c>
      <c r="U225" s="102">
        <f t="shared" si="165"/>
        <v>265224597.44</v>
      </c>
      <c r="V225" s="101">
        <f t="shared" si="166"/>
        <v>0</v>
      </c>
      <c r="W225" s="101">
        <f t="shared" si="167"/>
        <v>106330344</v>
      </c>
      <c r="X225" s="101">
        <f>X226+X294</f>
        <v>212128.11000000002</v>
      </c>
      <c r="Y225" s="102">
        <f t="shared" si="168"/>
        <v>11187930.450000003</v>
      </c>
    </row>
    <row r="226" spans="1:25" s="98" customFormat="1" ht="48" customHeight="1" x14ac:dyDescent="0.25">
      <c r="A226" s="98" t="s">
        <v>180</v>
      </c>
      <c r="B226" s="127" t="s">
        <v>201</v>
      </c>
      <c r="C226" s="107">
        <v>310100000000000</v>
      </c>
      <c r="D226" s="101">
        <f>D227</f>
        <v>312279000</v>
      </c>
      <c r="E226" s="101">
        <f t="shared" si="175"/>
        <v>0</v>
      </c>
      <c r="F226" s="101">
        <f t="shared" si="158"/>
        <v>312279000</v>
      </c>
      <c r="G226" s="101">
        <f t="shared" si="162"/>
        <v>312279000</v>
      </c>
      <c r="H226" s="101">
        <f t="shared" ref="H226:J226" si="287">H227</f>
        <v>0</v>
      </c>
      <c r="I226" s="101">
        <f t="shared" si="287"/>
        <v>-1193400</v>
      </c>
      <c r="J226" s="101">
        <f t="shared" si="287"/>
        <v>1193400</v>
      </c>
      <c r="K226" s="101">
        <f t="shared" si="163"/>
        <v>312279000</v>
      </c>
      <c r="L226" s="102">
        <f t="shared" ref="L226:T226" si="288">L227</f>
        <v>62959764.550000004</v>
      </c>
      <c r="M226" s="102">
        <f t="shared" si="288"/>
        <v>100484133.75</v>
      </c>
      <c r="N226" s="103">
        <f t="shared" si="288"/>
        <v>78331101.449999988</v>
      </c>
      <c r="O226" s="101">
        <f t="shared" si="288"/>
        <v>0</v>
      </c>
      <c r="P226" s="101">
        <f t="shared" si="164"/>
        <v>241774999.75</v>
      </c>
      <c r="Q226" s="101">
        <f t="shared" si="288"/>
        <v>60419049.269999996</v>
      </c>
      <c r="R226" s="101">
        <f t="shared" si="288"/>
        <v>93454748.069999993</v>
      </c>
      <c r="S226" s="102">
        <f t="shared" si="288"/>
        <v>78445300.089999989</v>
      </c>
      <c r="T226" s="101">
        <f t="shared" si="288"/>
        <v>0</v>
      </c>
      <c r="U226" s="102">
        <f t="shared" si="165"/>
        <v>232319097.42999995</v>
      </c>
      <c r="V226" s="101">
        <f t="shared" si="166"/>
        <v>0</v>
      </c>
      <c r="W226" s="101">
        <f t="shared" si="167"/>
        <v>70504000.25</v>
      </c>
      <c r="X226" s="101">
        <f t="shared" ref="X226:X228" si="289">X227</f>
        <v>212128.11000000002</v>
      </c>
      <c r="Y226" s="102">
        <f t="shared" si="168"/>
        <v>9243774.210000053</v>
      </c>
    </row>
    <row r="227" spans="1:25" s="98" customFormat="1" ht="44.25" customHeight="1" x14ac:dyDescent="0.25">
      <c r="A227" s="98" t="s">
        <v>181</v>
      </c>
      <c r="B227" s="99" t="s">
        <v>161</v>
      </c>
      <c r="C227" s="107">
        <v>310100100001000</v>
      </c>
      <c r="D227" s="101">
        <f>D228</f>
        <v>312279000</v>
      </c>
      <c r="E227" s="101">
        <f t="shared" si="175"/>
        <v>0</v>
      </c>
      <c r="F227" s="101">
        <f t="shared" si="158"/>
        <v>312279000</v>
      </c>
      <c r="G227" s="101">
        <f t="shared" si="162"/>
        <v>312279000</v>
      </c>
      <c r="H227" s="101">
        <f t="shared" ref="H227:J228" si="290">H228</f>
        <v>0</v>
      </c>
      <c r="I227" s="101">
        <f t="shared" si="290"/>
        <v>-1193400</v>
      </c>
      <c r="J227" s="101">
        <f t="shared" si="290"/>
        <v>1193400</v>
      </c>
      <c r="K227" s="101">
        <f t="shared" si="163"/>
        <v>312279000</v>
      </c>
      <c r="L227" s="102">
        <f t="shared" ref="L227:O228" si="291">L228</f>
        <v>62959764.550000004</v>
      </c>
      <c r="M227" s="102">
        <f t="shared" si="291"/>
        <v>100484133.75</v>
      </c>
      <c r="N227" s="103">
        <f t="shared" si="291"/>
        <v>78331101.449999988</v>
      </c>
      <c r="O227" s="101">
        <f t="shared" si="291"/>
        <v>0</v>
      </c>
      <c r="P227" s="101">
        <f t="shared" si="164"/>
        <v>241774999.75</v>
      </c>
      <c r="Q227" s="101">
        <f t="shared" ref="Q227:T228" si="292">Q228</f>
        <v>60419049.269999996</v>
      </c>
      <c r="R227" s="101">
        <f t="shared" si="292"/>
        <v>93454748.069999993</v>
      </c>
      <c r="S227" s="102">
        <f t="shared" si="292"/>
        <v>78445300.089999989</v>
      </c>
      <c r="T227" s="101">
        <f t="shared" si="292"/>
        <v>0</v>
      </c>
      <c r="U227" s="102">
        <f t="shared" si="165"/>
        <v>232319097.42999995</v>
      </c>
      <c r="V227" s="101">
        <f t="shared" si="166"/>
        <v>0</v>
      </c>
      <c r="W227" s="101">
        <f t="shared" si="167"/>
        <v>70504000.25</v>
      </c>
      <c r="X227" s="101">
        <f t="shared" si="289"/>
        <v>212128.11000000002</v>
      </c>
      <c r="Y227" s="102">
        <f t="shared" si="168"/>
        <v>9243774.210000053</v>
      </c>
    </row>
    <row r="228" spans="1:25" s="108" customFormat="1" ht="39.950000000000003" customHeight="1" x14ac:dyDescent="0.25">
      <c r="A228" s="108" t="s">
        <v>53</v>
      </c>
      <c r="B228" s="109" t="s">
        <v>169</v>
      </c>
      <c r="C228" s="110">
        <v>100000000000</v>
      </c>
      <c r="D228" s="111">
        <f>D229</f>
        <v>312279000</v>
      </c>
      <c r="E228" s="111">
        <f t="shared" si="175"/>
        <v>0</v>
      </c>
      <c r="F228" s="111">
        <f t="shared" si="158"/>
        <v>312279000</v>
      </c>
      <c r="G228" s="111">
        <f t="shared" si="162"/>
        <v>312279000</v>
      </c>
      <c r="H228" s="111">
        <f t="shared" si="290"/>
        <v>0</v>
      </c>
      <c r="I228" s="111">
        <f t="shared" si="290"/>
        <v>-1193400</v>
      </c>
      <c r="J228" s="111">
        <f t="shared" si="290"/>
        <v>1193400</v>
      </c>
      <c r="K228" s="111">
        <f t="shared" si="163"/>
        <v>312279000</v>
      </c>
      <c r="L228" s="112">
        <f t="shared" si="291"/>
        <v>62959764.550000004</v>
      </c>
      <c r="M228" s="112">
        <f t="shared" si="291"/>
        <v>100484133.75</v>
      </c>
      <c r="N228" s="113">
        <f t="shared" si="291"/>
        <v>78331101.449999988</v>
      </c>
      <c r="O228" s="111">
        <f t="shared" si="291"/>
        <v>0</v>
      </c>
      <c r="P228" s="111">
        <f t="shared" si="164"/>
        <v>241774999.75</v>
      </c>
      <c r="Q228" s="111">
        <f t="shared" si="292"/>
        <v>60419049.269999996</v>
      </c>
      <c r="R228" s="111">
        <f t="shared" si="292"/>
        <v>93454748.069999993</v>
      </c>
      <c r="S228" s="112">
        <f t="shared" si="292"/>
        <v>78445300.089999989</v>
      </c>
      <c r="T228" s="111">
        <f t="shared" si="292"/>
        <v>0</v>
      </c>
      <c r="U228" s="112">
        <f t="shared" si="165"/>
        <v>232319097.42999995</v>
      </c>
      <c r="V228" s="111">
        <f t="shared" si="166"/>
        <v>0</v>
      </c>
      <c r="W228" s="111">
        <f t="shared" si="167"/>
        <v>70504000.25</v>
      </c>
      <c r="X228" s="111">
        <f t="shared" si="289"/>
        <v>212128.11000000002</v>
      </c>
      <c r="Y228" s="112">
        <f t="shared" si="168"/>
        <v>9243774.210000053</v>
      </c>
    </row>
    <row r="229" spans="1:25" s="108" customFormat="1" ht="30" customHeight="1" x14ac:dyDescent="0.25">
      <c r="A229" s="108" t="s">
        <v>54</v>
      </c>
      <c r="B229" s="114" t="s">
        <v>55</v>
      </c>
      <c r="C229" s="110">
        <v>100030000000</v>
      </c>
      <c r="D229" s="111">
        <f t="shared" ref="D229:O229" si="293">SUM(D230,D234,D238,D242,D246,D250,D254,D258,D262,D266,D270,D274,D278,D282,D286,D290)</f>
        <v>312279000</v>
      </c>
      <c r="E229" s="111">
        <f t="shared" si="175"/>
        <v>0</v>
      </c>
      <c r="F229" s="111">
        <f t="shared" si="158"/>
        <v>312279000</v>
      </c>
      <c r="G229" s="111">
        <f t="shared" si="162"/>
        <v>312279000</v>
      </c>
      <c r="H229" s="111">
        <f t="shared" si="293"/>
        <v>0</v>
      </c>
      <c r="I229" s="111">
        <f t="shared" si="293"/>
        <v>-1193400</v>
      </c>
      <c r="J229" s="111">
        <f t="shared" si="293"/>
        <v>1193400</v>
      </c>
      <c r="K229" s="111">
        <f t="shared" si="163"/>
        <v>312279000</v>
      </c>
      <c r="L229" s="112">
        <f t="shared" si="293"/>
        <v>62959764.550000004</v>
      </c>
      <c r="M229" s="112">
        <f t="shared" si="293"/>
        <v>100484133.75</v>
      </c>
      <c r="N229" s="113">
        <f t="shared" si="293"/>
        <v>78331101.449999988</v>
      </c>
      <c r="O229" s="111">
        <f t="shared" si="293"/>
        <v>0</v>
      </c>
      <c r="P229" s="111">
        <f t="shared" si="164"/>
        <v>241774999.75</v>
      </c>
      <c r="Q229" s="111">
        <f>SUM(Q230,Q234,Q238,Q242,Q246,Q250,Q254,Q258,Q262,Q266,Q270,Q274,Q278,Q282,Q286,Q290)</f>
        <v>60419049.269999996</v>
      </c>
      <c r="R229" s="111">
        <f>SUM(R230,R234,R238,R242,R246,R250,R254,R258,R262,R266,R270,R274,R278,R282,R286,R290)</f>
        <v>93454748.069999993</v>
      </c>
      <c r="S229" s="112">
        <f>SUM(S230,S234,S238,S242,S246,S250,S254,S258,S262,S266,S270,S274,S278,S282,S286,S290)</f>
        <v>78445300.089999989</v>
      </c>
      <c r="T229" s="111">
        <f>SUM(T230,T234,T238,T242,T246,T250,T254,T258,T262,T266,T270,T274,T278,T282,T286,T290)</f>
        <v>0</v>
      </c>
      <c r="U229" s="112">
        <f t="shared" si="165"/>
        <v>232319097.42999995</v>
      </c>
      <c r="V229" s="111">
        <f t="shared" si="166"/>
        <v>0</v>
      </c>
      <c r="W229" s="111">
        <f t="shared" si="167"/>
        <v>70504000.25</v>
      </c>
      <c r="X229" s="111">
        <f>SUM(X230,X234,X238,X242,X246,X250,X254,X258,X262,X266,X270,X274,X278,X282,X286,X290)</f>
        <v>212128.11000000002</v>
      </c>
      <c r="Y229" s="112">
        <f t="shared" si="168"/>
        <v>9243774.210000053</v>
      </c>
    </row>
    <row r="230" spans="1:25" s="108" customFormat="1" ht="30" customHeight="1" x14ac:dyDescent="0.25">
      <c r="A230" s="115" t="s">
        <v>56</v>
      </c>
      <c r="B230" s="114" t="s">
        <v>57</v>
      </c>
      <c r="C230" s="110">
        <v>100030000000</v>
      </c>
      <c r="D230" s="111">
        <f>D231</f>
        <v>14979000</v>
      </c>
      <c r="E230" s="111">
        <f t="shared" si="175"/>
        <v>0</v>
      </c>
      <c r="F230" s="111">
        <f t="shared" si="158"/>
        <v>14979000</v>
      </c>
      <c r="G230" s="111">
        <f t="shared" si="162"/>
        <v>14979000</v>
      </c>
      <c r="H230" s="111">
        <f t="shared" ref="H230:X230" si="294">H231</f>
        <v>0</v>
      </c>
      <c r="I230" s="111">
        <f t="shared" si="294"/>
        <v>0</v>
      </c>
      <c r="J230" s="111">
        <f t="shared" si="294"/>
        <v>0</v>
      </c>
      <c r="K230" s="111">
        <f t="shared" si="163"/>
        <v>14979000</v>
      </c>
      <c r="L230" s="112">
        <f t="shared" si="294"/>
        <v>3818599.2</v>
      </c>
      <c r="M230" s="112">
        <f t="shared" si="294"/>
        <v>4632267.3899999997</v>
      </c>
      <c r="N230" s="113">
        <f t="shared" si="294"/>
        <v>3678642.29</v>
      </c>
      <c r="O230" s="111">
        <f t="shared" si="294"/>
        <v>0</v>
      </c>
      <c r="P230" s="111">
        <f t="shared" si="164"/>
        <v>12129508.879999999</v>
      </c>
      <c r="Q230" s="111">
        <f t="shared" si="294"/>
        <v>3814463.2</v>
      </c>
      <c r="R230" s="111">
        <f t="shared" si="294"/>
        <v>4636403.3899999997</v>
      </c>
      <c r="S230" s="112">
        <f t="shared" si="294"/>
        <v>3678642.29</v>
      </c>
      <c r="T230" s="111">
        <f t="shared" si="294"/>
        <v>0</v>
      </c>
      <c r="U230" s="112">
        <f t="shared" si="165"/>
        <v>12129508.879999999</v>
      </c>
      <c r="V230" s="111">
        <f t="shared" si="166"/>
        <v>0</v>
      </c>
      <c r="W230" s="111">
        <f t="shared" si="167"/>
        <v>2849491.120000001</v>
      </c>
      <c r="X230" s="111">
        <f t="shared" si="294"/>
        <v>0</v>
      </c>
      <c r="Y230" s="112">
        <f t="shared" si="168"/>
        <v>0</v>
      </c>
    </row>
    <row r="231" spans="1:25" s="108" customFormat="1" ht="30" customHeight="1" x14ac:dyDescent="0.25">
      <c r="A231" s="115" t="s">
        <v>58</v>
      </c>
      <c r="B231" s="114" t="s">
        <v>59</v>
      </c>
      <c r="C231" s="110">
        <v>100030300001</v>
      </c>
      <c r="D231" s="111">
        <f>D232+D233</f>
        <v>14979000</v>
      </c>
      <c r="E231" s="111">
        <f t="shared" si="175"/>
        <v>0</v>
      </c>
      <c r="F231" s="111">
        <f t="shared" si="158"/>
        <v>14979000</v>
      </c>
      <c r="G231" s="111">
        <f t="shared" si="162"/>
        <v>14979000</v>
      </c>
      <c r="H231" s="111">
        <f t="shared" ref="H231:X231" si="295">H232+H233</f>
        <v>0</v>
      </c>
      <c r="I231" s="111">
        <f t="shared" si="295"/>
        <v>0</v>
      </c>
      <c r="J231" s="111">
        <f t="shared" si="295"/>
        <v>0</v>
      </c>
      <c r="K231" s="111">
        <f t="shared" si="163"/>
        <v>14979000</v>
      </c>
      <c r="L231" s="112">
        <f t="shared" si="295"/>
        <v>3818599.2</v>
      </c>
      <c r="M231" s="112">
        <f t="shared" si="295"/>
        <v>4632267.3899999997</v>
      </c>
      <c r="N231" s="113">
        <f t="shared" si="295"/>
        <v>3678642.29</v>
      </c>
      <c r="O231" s="111">
        <f t="shared" si="295"/>
        <v>0</v>
      </c>
      <c r="P231" s="111">
        <f t="shared" si="164"/>
        <v>12129508.879999999</v>
      </c>
      <c r="Q231" s="111">
        <f t="shared" si="295"/>
        <v>3814463.2</v>
      </c>
      <c r="R231" s="111">
        <f t="shared" si="295"/>
        <v>4636403.3899999997</v>
      </c>
      <c r="S231" s="112">
        <f t="shared" si="295"/>
        <v>3678642.29</v>
      </c>
      <c r="T231" s="111">
        <f t="shared" si="295"/>
        <v>0</v>
      </c>
      <c r="U231" s="112">
        <f t="shared" si="165"/>
        <v>12129508.879999999</v>
      </c>
      <c r="V231" s="111">
        <f t="shared" si="166"/>
        <v>0</v>
      </c>
      <c r="W231" s="111">
        <f t="shared" si="167"/>
        <v>2849491.120000001</v>
      </c>
      <c r="X231" s="111">
        <f t="shared" si="295"/>
        <v>0</v>
      </c>
      <c r="Y231" s="112">
        <f t="shared" si="168"/>
        <v>0</v>
      </c>
    </row>
    <row r="232" spans="1:25" s="108" customFormat="1" ht="30" customHeight="1" x14ac:dyDescent="0.25">
      <c r="A232" s="115" t="s">
        <v>60</v>
      </c>
      <c r="B232" s="114" t="s">
        <v>39</v>
      </c>
      <c r="C232" s="116"/>
      <c r="D232" s="111">
        <v>12460000</v>
      </c>
      <c r="E232" s="111">
        <f t="shared" si="175"/>
        <v>0</v>
      </c>
      <c r="F232" s="111">
        <f t="shared" si="158"/>
        <v>12460000</v>
      </c>
      <c r="G232" s="111">
        <f t="shared" si="162"/>
        <v>12460000</v>
      </c>
      <c r="H232" s="111"/>
      <c r="I232" s="111"/>
      <c r="J232" s="111"/>
      <c r="K232" s="111">
        <f t="shared" si="163"/>
        <v>12460000</v>
      </c>
      <c r="L232" s="112">
        <v>3254338.89</v>
      </c>
      <c r="M232" s="112">
        <v>3975219.23</v>
      </c>
      <c r="N232" s="113">
        <v>3068382.86</v>
      </c>
      <c r="O232" s="111"/>
      <c r="P232" s="111">
        <f t="shared" si="164"/>
        <v>10297940.98</v>
      </c>
      <c r="Q232" s="111">
        <v>3254338.89</v>
      </c>
      <c r="R232" s="111">
        <v>3975219.23</v>
      </c>
      <c r="S232" s="112">
        <v>3068382.86</v>
      </c>
      <c r="T232" s="111"/>
      <c r="U232" s="112">
        <f t="shared" si="165"/>
        <v>10297940.98</v>
      </c>
      <c r="V232" s="111">
        <f t="shared" si="166"/>
        <v>0</v>
      </c>
      <c r="W232" s="111">
        <f t="shared" si="167"/>
        <v>2162059.0199999996</v>
      </c>
      <c r="X232" s="111"/>
      <c r="Y232" s="112">
        <f t="shared" si="168"/>
        <v>0</v>
      </c>
    </row>
    <row r="233" spans="1:25" s="108" customFormat="1" ht="30" customHeight="1" x14ac:dyDescent="0.25">
      <c r="A233" s="115" t="s">
        <v>61</v>
      </c>
      <c r="B233" s="114" t="s">
        <v>40</v>
      </c>
      <c r="C233" s="116"/>
      <c r="D233" s="111">
        <v>2519000</v>
      </c>
      <c r="E233" s="111">
        <f t="shared" si="175"/>
        <v>0</v>
      </c>
      <c r="F233" s="111">
        <f t="shared" si="158"/>
        <v>2519000</v>
      </c>
      <c r="G233" s="111">
        <f t="shared" si="162"/>
        <v>2519000</v>
      </c>
      <c r="H233" s="111"/>
      <c r="I233" s="111"/>
      <c r="J233" s="111"/>
      <c r="K233" s="111">
        <f t="shared" si="163"/>
        <v>2519000</v>
      </c>
      <c r="L233" s="112">
        <v>564260.31000000006</v>
      </c>
      <c r="M233" s="112">
        <v>657048.15999999992</v>
      </c>
      <c r="N233" s="113">
        <v>610259.43000000005</v>
      </c>
      <c r="O233" s="111"/>
      <c r="P233" s="111">
        <f t="shared" si="164"/>
        <v>1831567.9</v>
      </c>
      <c r="Q233" s="111">
        <v>560124.31000000006</v>
      </c>
      <c r="R233" s="111">
        <v>661184.15999999992</v>
      </c>
      <c r="S233" s="112">
        <v>610259.43000000005</v>
      </c>
      <c r="T233" s="111"/>
      <c r="U233" s="112">
        <f t="shared" si="165"/>
        <v>1831567.9</v>
      </c>
      <c r="V233" s="111">
        <f t="shared" si="166"/>
        <v>0</v>
      </c>
      <c r="W233" s="111">
        <f t="shared" si="167"/>
        <v>687432.10000000009</v>
      </c>
      <c r="X233" s="111"/>
      <c r="Y233" s="112">
        <f t="shared" si="168"/>
        <v>0</v>
      </c>
    </row>
    <row r="234" spans="1:25" s="108" customFormat="1" ht="30" customHeight="1" x14ac:dyDescent="0.25">
      <c r="A234" s="115" t="s">
        <v>62</v>
      </c>
      <c r="B234" s="114" t="s">
        <v>63</v>
      </c>
      <c r="C234" s="110">
        <v>100030000000</v>
      </c>
      <c r="D234" s="111">
        <f>D235</f>
        <v>12927000</v>
      </c>
      <c r="E234" s="111">
        <f t="shared" si="175"/>
        <v>0</v>
      </c>
      <c r="F234" s="111">
        <f t="shared" si="158"/>
        <v>12927000</v>
      </c>
      <c r="G234" s="111">
        <f t="shared" si="162"/>
        <v>12927000</v>
      </c>
      <c r="H234" s="111">
        <f t="shared" ref="H234:J234" si="296">H235</f>
        <v>0</v>
      </c>
      <c r="I234" s="111">
        <f t="shared" si="296"/>
        <v>0</v>
      </c>
      <c r="J234" s="111">
        <f t="shared" si="296"/>
        <v>0</v>
      </c>
      <c r="K234" s="111">
        <f t="shared" si="163"/>
        <v>12927000</v>
      </c>
      <c r="L234" s="112">
        <f t="shared" ref="L234:T234" si="297">L235</f>
        <v>2777130.66</v>
      </c>
      <c r="M234" s="112">
        <f t="shared" si="297"/>
        <v>4697062.0500000007</v>
      </c>
      <c r="N234" s="113">
        <f t="shared" si="297"/>
        <v>4239407.18</v>
      </c>
      <c r="O234" s="111">
        <f t="shared" si="297"/>
        <v>0</v>
      </c>
      <c r="P234" s="111">
        <f t="shared" si="164"/>
        <v>11713599.890000001</v>
      </c>
      <c r="Q234" s="111">
        <f t="shared" si="297"/>
        <v>2777130.66</v>
      </c>
      <c r="R234" s="111">
        <f t="shared" si="297"/>
        <v>4695337.0500000007</v>
      </c>
      <c r="S234" s="112">
        <f t="shared" si="297"/>
        <v>4239407.18</v>
      </c>
      <c r="T234" s="111">
        <f t="shared" si="297"/>
        <v>0</v>
      </c>
      <c r="U234" s="112">
        <f t="shared" si="165"/>
        <v>11711874.890000001</v>
      </c>
      <c r="V234" s="111">
        <f t="shared" si="166"/>
        <v>0</v>
      </c>
      <c r="W234" s="111">
        <f t="shared" si="167"/>
        <v>1213400.1099999994</v>
      </c>
      <c r="X234" s="111">
        <f t="shared" ref="X234" si="298">X235</f>
        <v>0</v>
      </c>
      <c r="Y234" s="112">
        <f t="shared" si="168"/>
        <v>1725</v>
      </c>
    </row>
    <row r="235" spans="1:25" s="108" customFormat="1" ht="30" customHeight="1" x14ac:dyDescent="0.25">
      <c r="A235" s="115" t="s">
        <v>64</v>
      </c>
      <c r="B235" s="114" t="s">
        <v>65</v>
      </c>
      <c r="C235" s="110">
        <v>100030300002</v>
      </c>
      <c r="D235" s="111">
        <f>D236+D237</f>
        <v>12927000</v>
      </c>
      <c r="E235" s="111">
        <f t="shared" si="175"/>
        <v>0</v>
      </c>
      <c r="F235" s="111">
        <f t="shared" si="158"/>
        <v>12927000</v>
      </c>
      <c r="G235" s="111">
        <f t="shared" si="162"/>
        <v>12927000</v>
      </c>
      <c r="H235" s="111">
        <f t="shared" ref="H235:J235" si="299">H236+H237</f>
        <v>0</v>
      </c>
      <c r="I235" s="111">
        <f t="shared" si="299"/>
        <v>0</v>
      </c>
      <c r="J235" s="111">
        <f t="shared" si="299"/>
        <v>0</v>
      </c>
      <c r="K235" s="111">
        <f t="shared" si="163"/>
        <v>12927000</v>
      </c>
      <c r="L235" s="112">
        <f t="shared" ref="L235:T235" si="300">L236+L237</f>
        <v>2777130.66</v>
      </c>
      <c r="M235" s="112">
        <f t="shared" si="300"/>
        <v>4697062.0500000007</v>
      </c>
      <c r="N235" s="113">
        <f t="shared" si="300"/>
        <v>4239407.18</v>
      </c>
      <c r="O235" s="111">
        <f t="shared" si="300"/>
        <v>0</v>
      </c>
      <c r="P235" s="111">
        <f t="shared" si="164"/>
        <v>11713599.890000001</v>
      </c>
      <c r="Q235" s="111">
        <f t="shared" si="300"/>
        <v>2777130.66</v>
      </c>
      <c r="R235" s="111">
        <f t="shared" si="300"/>
        <v>4695337.0500000007</v>
      </c>
      <c r="S235" s="112">
        <f t="shared" si="300"/>
        <v>4239407.18</v>
      </c>
      <c r="T235" s="111">
        <f t="shared" si="300"/>
        <v>0</v>
      </c>
      <c r="U235" s="112">
        <f t="shared" si="165"/>
        <v>11711874.890000001</v>
      </c>
      <c r="V235" s="111">
        <f t="shared" si="166"/>
        <v>0</v>
      </c>
      <c r="W235" s="111">
        <f t="shared" si="167"/>
        <v>1213400.1099999994</v>
      </c>
      <c r="X235" s="111">
        <f t="shared" ref="X235" si="301">X236+X237</f>
        <v>0</v>
      </c>
      <c r="Y235" s="112">
        <f t="shared" si="168"/>
        <v>1725</v>
      </c>
    </row>
    <row r="236" spans="1:25" s="108" customFormat="1" ht="30" customHeight="1" x14ac:dyDescent="0.25">
      <c r="A236" s="115" t="s">
        <v>66</v>
      </c>
      <c r="B236" s="114" t="s">
        <v>39</v>
      </c>
      <c r="C236" s="116"/>
      <c r="D236" s="111">
        <v>12192000</v>
      </c>
      <c r="E236" s="111">
        <f t="shared" si="175"/>
        <v>0</v>
      </c>
      <c r="F236" s="111">
        <f t="shared" si="158"/>
        <v>12192000</v>
      </c>
      <c r="G236" s="111">
        <f t="shared" si="162"/>
        <v>12192000</v>
      </c>
      <c r="H236" s="111"/>
      <c r="I236" s="111"/>
      <c r="J236" s="111"/>
      <c r="K236" s="111">
        <f t="shared" si="163"/>
        <v>12192000</v>
      </c>
      <c r="L236" s="112">
        <v>2597572.42</v>
      </c>
      <c r="M236" s="112">
        <v>4456880.7300000004</v>
      </c>
      <c r="N236" s="113">
        <v>4076729.38</v>
      </c>
      <c r="O236" s="111"/>
      <c r="P236" s="111">
        <f t="shared" si="164"/>
        <v>11131182.530000001</v>
      </c>
      <c r="Q236" s="111">
        <v>2597572.42</v>
      </c>
      <c r="R236" s="111">
        <v>4455155.7300000004</v>
      </c>
      <c r="S236" s="112">
        <v>4076729.38</v>
      </c>
      <c r="T236" s="111"/>
      <c r="U236" s="112">
        <f t="shared" si="165"/>
        <v>11129457.530000001</v>
      </c>
      <c r="V236" s="111">
        <f t="shared" si="166"/>
        <v>0</v>
      </c>
      <c r="W236" s="111">
        <f t="shared" si="167"/>
        <v>1060817.4699999988</v>
      </c>
      <c r="X236" s="111"/>
      <c r="Y236" s="112">
        <f t="shared" si="168"/>
        <v>1725</v>
      </c>
    </row>
    <row r="237" spans="1:25" s="108" customFormat="1" ht="30" customHeight="1" x14ac:dyDescent="0.25">
      <c r="A237" s="115" t="s">
        <v>67</v>
      </c>
      <c r="B237" s="114" t="s">
        <v>40</v>
      </c>
      <c r="C237" s="116"/>
      <c r="D237" s="111">
        <v>735000</v>
      </c>
      <c r="E237" s="111">
        <f t="shared" si="175"/>
        <v>0</v>
      </c>
      <c r="F237" s="111">
        <f t="shared" si="158"/>
        <v>735000</v>
      </c>
      <c r="G237" s="111">
        <f t="shared" si="162"/>
        <v>735000</v>
      </c>
      <c r="H237" s="111"/>
      <c r="I237" s="111"/>
      <c r="J237" s="111"/>
      <c r="K237" s="111">
        <f t="shared" si="163"/>
        <v>735000</v>
      </c>
      <c r="L237" s="112">
        <v>179558.24</v>
      </c>
      <c r="M237" s="112">
        <v>240181.32</v>
      </c>
      <c r="N237" s="113">
        <v>162677.79999999999</v>
      </c>
      <c r="O237" s="111"/>
      <c r="P237" s="111">
        <f t="shared" si="164"/>
        <v>582417.36</v>
      </c>
      <c r="Q237" s="111">
        <v>179558.24</v>
      </c>
      <c r="R237" s="111">
        <v>240181.32</v>
      </c>
      <c r="S237" s="112">
        <v>162677.79999999999</v>
      </c>
      <c r="T237" s="111"/>
      <c r="U237" s="112">
        <f t="shared" si="165"/>
        <v>582417.36</v>
      </c>
      <c r="V237" s="111">
        <f t="shared" si="166"/>
        <v>0</v>
      </c>
      <c r="W237" s="111">
        <f t="shared" si="167"/>
        <v>152582.64000000001</v>
      </c>
      <c r="X237" s="111"/>
      <c r="Y237" s="112">
        <f t="shared" si="168"/>
        <v>0</v>
      </c>
    </row>
    <row r="238" spans="1:25" s="108" customFormat="1" ht="30" customHeight="1" x14ac:dyDescent="0.25">
      <c r="A238" s="115" t="s">
        <v>68</v>
      </c>
      <c r="B238" s="114" t="s">
        <v>69</v>
      </c>
      <c r="C238" s="110">
        <v>100030000000</v>
      </c>
      <c r="D238" s="111">
        <f>D239</f>
        <v>15391000</v>
      </c>
      <c r="E238" s="111">
        <f t="shared" si="175"/>
        <v>0</v>
      </c>
      <c r="F238" s="111">
        <f t="shared" ref="F238:F300" si="302">D238+E238</f>
        <v>15391000</v>
      </c>
      <c r="G238" s="111">
        <f t="shared" si="162"/>
        <v>15391000</v>
      </c>
      <c r="H238" s="111">
        <f t="shared" ref="H238:J238" si="303">H239</f>
        <v>0</v>
      </c>
      <c r="I238" s="111">
        <f t="shared" si="303"/>
        <v>0</v>
      </c>
      <c r="J238" s="111">
        <f t="shared" si="303"/>
        <v>0</v>
      </c>
      <c r="K238" s="111">
        <f t="shared" si="163"/>
        <v>15391000</v>
      </c>
      <c r="L238" s="112">
        <f t="shared" ref="L238:T238" si="304">L239</f>
        <v>3513540.13</v>
      </c>
      <c r="M238" s="112">
        <f t="shared" si="304"/>
        <v>4959243.1900000004</v>
      </c>
      <c r="N238" s="113">
        <f t="shared" si="304"/>
        <v>3739681.8900000006</v>
      </c>
      <c r="O238" s="111">
        <f t="shared" si="304"/>
        <v>0</v>
      </c>
      <c r="P238" s="111">
        <f t="shared" si="164"/>
        <v>12212465.210000001</v>
      </c>
      <c r="Q238" s="111">
        <f t="shared" si="304"/>
        <v>3505866.5900000003</v>
      </c>
      <c r="R238" s="111">
        <f t="shared" si="304"/>
        <v>4699297.87</v>
      </c>
      <c r="S238" s="112">
        <f t="shared" si="304"/>
        <v>3762563.5100000002</v>
      </c>
      <c r="T238" s="111">
        <f t="shared" si="304"/>
        <v>0</v>
      </c>
      <c r="U238" s="112">
        <f t="shared" si="165"/>
        <v>11967727.970000001</v>
      </c>
      <c r="V238" s="111">
        <f t="shared" si="166"/>
        <v>0</v>
      </c>
      <c r="W238" s="111">
        <f t="shared" si="167"/>
        <v>3178534.7899999991</v>
      </c>
      <c r="X238" s="111">
        <f t="shared" ref="X238" si="305">X239</f>
        <v>204919.95</v>
      </c>
      <c r="Y238" s="112">
        <f t="shared" si="168"/>
        <v>39817.290000000212</v>
      </c>
    </row>
    <row r="239" spans="1:25" s="108" customFormat="1" ht="30" customHeight="1" x14ac:dyDescent="0.25">
      <c r="A239" s="115" t="s">
        <v>70</v>
      </c>
      <c r="B239" s="114" t="s">
        <v>71</v>
      </c>
      <c r="C239" s="110">
        <v>100030300003</v>
      </c>
      <c r="D239" s="111">
        <f>D240+D241</f>
        <v>15391000</v>
      </c>
      <c r="E239" s="111">
        <f t="shared" si="175"/>
        <v>0</v>
      </c>
      <c r="F239" s="111">
        <f t="shared" si="302"/>
        <v>15391000</v>
      </c>
      <c r="G239" s="111">
        <f t="shared" ref="G239:G301" si="306">D239</f>
        <v>15391000</v>
      </c>
      <c r="H239" s="111">
        <f t="shared" ref="H239:J239" si="307">H240+H241</f>
        <v>0</v>
      </c>
      <c r="I239" s="111">
        <f t="shared" si="307"/>
        <v>0</v>
      </c>
      <c r="J239" s="111">
        <f t="shared" si="307"/>
        <v>0</v>
      </c>
      <c r="K239" s="111">
        <f t="shared" ref="K239:K301" si="308">SUM(G239:J239)</f>
        <v>15391000</v>
      </c>
      <c r="L239" s="112">
        <f t="shared" ref="L239:T239" si="309">L240+L241</f>
        <v>3513540.13</v>
      </c>
      <c r="M239" s="112">
        <f t="shared" si="309"/>
        <v>4959243.1900000004</v>
      </c>
      <c r="N239" s="113">
        <f t="shared" si="309"/>
        <v>3739681.8900000006</v>
      </c>
      <c r="O239" s="111">
        <f t="shared" si="309"/>
        <v>0</v>
      </c>
      <c r="P239" s="111">
        <f t="shared" ref="P239:P301" si="310">SUM(L239:O239)</f>
        <v>12212465.210000001</v>
      </c>
      <c r="Q239" s="111">
        <f t="shared" si="309"/>
        <v>3505866.5900000003</v>
      </c>
      <c r="R239" s="111">
        <f t="shared" si="309"/>
        <v>4699297.87</v>
      </c>
      <c r="S239" s="112">
        <f t="shared" si="309"/>
        <v>3762563.5100000002</v>
      </c>
      <c r="T239" s="111">
        <f t="shared" si="309"/>
        <v>0</v>
      </c>
      <c r="U239" s="112">
        <f t="shared" ref="U239:U301" si="311">SUM(Q239:T239)</f>
        <v>11967727.970000001</v>
      </c>
      <c r="V239" s="111">
        <f t="shared" ref="V239:V301" si="312">F239-K239</f>
        <v>0</v>
      </c>
      <c r="W239" s="111">
        <f t="shared" ref="W239:W301" si="313">K239-P239</f>
        <v>3178534.7899999991</v>
      </c>
      <c r="X239" s="111">
        <f t="shared" ref="X239" si="314">X240+X241</f>
        <v>204919.95</v>
      </c>
      <c r="Y239" s="112">
        <f t="shared" ref="Y239:Y301" si="315">P239-U239-X239</f>
        <v>39817.290000000212</v>
      </c>
    </row>
    <row r="240" spans="1:25" s="108" customFormat="1" ht="30" customHeight="1" x14ac:dyDescent="0.25">
      <c r="A240" s="115" t="s">
        <v>72</v>
      </c>
      <c r="B240" s="114" t="s">
        <v>39</v>
      </c>
      <c r="C240" s="116"/>
      <c r="D240" s="111">
        <v>14095000</v>
      </c>
      <c r="E240" s="111">
        <f t="shared" si="175"/>
        <v>0</v>
      </c>
      <c r="F240" s="111">
        <f t="shared" si="302"/>
        <v>14095000</v>
      </c>
      <c r="G240" s="111">
        <f t="shared" si="306"/>
        <v>14095000</v>
      </c>
      <c r="H240" s="111"/>
      <c r="I240" s="111"/>
      <c r="J240" s="111"/>
      <c r="K240" s="111">
        <f t="shared" si="308"/>
        <v>14095000</v>
      </c>
      <c r="L240" s="112">
        <v>3148130.26</v>
      </c>
      <c r="M240" s="112">
        <v>4548257.6100000003</v>
      </c>
      <c r="N240" s="113">
        <v>3392692.4300000006</v>
      </c>
      <c r="O240" s="111"/>
      <c r="P240" s="111">
        <f t="shared" si="310"/>
        <v>11089080.300000001</v>
      </c>
      <c r="Q240" s="111">
        <v>3141656.72</v>
      </c>
      <c r="R240" s="111">
        <v>4297554.74</v>
      </c>
      <c r="S240" s="112">
        <v>3438011.6</v>
      </c>
      <c r="T240" s="111"/>
      <c r="U240" s="112">
        <f t="shared" si="311"/>
        <v>10877223.060000001</v>
      </c>
      <c r="V240" s="111">
        <f t="shared" si="312"/>
        <v>0</v>
      </c>
      <c r="W240" s="111">
        <f t="shared" si="313"/>
        <v>3005919.6999999993</v>
      </c>
      <c r="X240" s="111">
        <v>172039.95</v>
      </c>
      <c r="Y240" s="112">
        <f t="shared" si="315"/>
        <v>39817.290000000212</v>
      </c>
    </row>
    <row r="241" spans="1:25" s="108" customFormat="1" ht="30" customHeight="1" x14ac:dyDescent="0.25">
      <c r="A241" s="115" t="s">
        <v>73</v>
      </c>
      <c r="B241" s="114" t="s">
        <v>40</v>
      </c>
      <c r="C241" s="116"/>
      <c r="D241" s="111">
        <v>1296000</v>
      </c>
      <c r="E241" s="111">
        <f t="shared" si="175"/>
        <v>0</v>
      </c>
      <c r="F241" s="111">
        <f t="shared" si="302"/>
        <v>1296000</v>
      </c>
      <c r="G241" s="111">
        <f t="shared" si="306"/>
        <v>1296000</v>
      </c>
      <c r="H241" s="111"/>
      <c r="I241" s="111"/>
      <c r="J241" s="111"/>
      <c r="K241" s="111">
        <f t="shared" si="308"/>
        <v>1296000</v>
      </c>
      <c r="L241" s="112">
        <v>365409.87</v>
      </c>
      <c r="M241" s="112">
        <v>410985.57999999996</v>
      </c>
      <c r="N241" s="113">
        <v>346989.45999999996</v>
      </c>
      <c r="O241" s="111"/>
      <c r="P241" s="111">
        <f t="shared" si="310"/>
        <v>1123384.9099999999</v>
      </c>
      <c r="Q241" s="111">
        <v>364209.87</v>
      </c>
      <c r="R241" s="111">
        <v>401743.13</v>
      </c>
      <c r="S241" s="112">
        <v>324551.91000000003</v>
      </c>
      <c r="T241" s="111"/>
      <c r="U241" s="112">
        <f t="shared" si="311"/>
        <v>1090504.9100000001</v>
      </c>
      <c r="V241" s="111">
        <f t="shared" si="312"/>
        <v>0</v>
      </c>
      <c r="W241" s="111">
        <f t="shared" si="313"/>
        <v>172615.09000000008</v>
      </c>
      <c r="X241" s="111">
        <v>32880</v>
      </c>
      <c r="Y241" s="112">
        <f t="shared" si="315"/>
        <v>-2.3283064365386963E-10</v>
      </c>
    </row>
    <row r="242" spans="1:25" s="108" customFormat="1" ht="30" customHeight="1" x14ac:dyDescent="0.25">
      <c r="A242" s="115" t="s">
        <v>75</v>
      </c>
      <c r="B242" s="114" t="s">
        <v>76</v>
      </c>
      <c r="C242" s="110">
        <v>100030000000</v>
      </c>
      <c r="D242" s="111">
        <f>D243</f>
        <v>13833000</v>
      </c>
      <c r="E242" s="111">
        <f t="shared" si="175"/>
        <v>37000</v>
      </c>
      <c r="F242" s="111">
        <f t="shared" si="302"/>
        <v>13870000</v>
      </c>
      <c r="G242" s="111">
        <f t="shared" si="306"/>
        <v>13833000</v>
      </c>
      <c r="H242" s="111">
        <f t="shared" ref="H242:J242" si="316">H243</f>
        <v>0</v>
      </c>
      <c r="I242" s="111">
        <f t="shared" si="316"/>
        <v>0</v>
      </c>
      <c r="J242" s="111">
        <f t="shared" si="316"/>
        <v>37000</v>
      </c>
      <c r="K242" s="111">
        <f t="shared" si="308"/>
        <v>13870000</v>
      </c>
      <c r="L242" s="112">
        <f t="shared" ref="L242:T242" si="317">L243</f>
        <v>3434355.3200000003</v>
      </c>
      <c r="M242" s="112">
        <f t="shared" si="317"/>
        <v>3520208.4399999995</v>
      </c>
      <c r="N242" s="113">
        <f t="shared" si="317"/>
        <v>2954194.65</v>
      </c>
      <c r="O242" s="111">
        <f t="shared" si="317"/>
        <v>0</v>
      </c>
      <c r="P242" s="111">
        <f t="shared" si="310"/>
        <v>9908758.4100000001</v>
      </c>
      <c r="Q242" s="111">
        <f t="shared" si="317"/>
        <v>3114683.4400000004</v>
      </c>
      <c r="R242" s="111">
        <f t="shared" si="317"/>
        <v>3713770.7699999996</v>
      </c>
      <c r="S242" s="112">
        <f t="shared" si="317"/>
        <v>2668489.6800000002</v>
      </c>
      <c r="T242" s="111">
        <f t="shared" si="317"/>
        <v>0</v>
      </c>
      <c r="U242" s="112">
        <f t="shared" si="311"/>
        <v>9496943.8900000006</v>
      </c>
      <c r="V242" s="111">
        <f t="shared" si="312"/>
        <v>0</v>
      </c>
      <c r="W242" s="111">
        <f t="shared" si="313"/>
        <v>3961241.59</v>
      </c>
      <c r="X242" s="111">
        <f t="shared" ref="X242" si="318">X243</f>
        <v>0</v>
      </c>
      <c r="Y242" s="112">
        <f t="shared" si="315"/>
        <v>411814.51999999955</v>
      </c>
    </row>
    <row r="243" spans="1:25" s="108" customFormat="1" ht="30" customHeight="1" x14ac:dyDescent="0.25">
      <c r="A243" s="115" t="s">
        <v>77</v>
      </c>
      <c r="B243" s="114" t="s">
        <v>78</v>
      </c>
      <c r="C243" s="110">
        <v>100030300004</v>
      </c>
      <c r="D243" s="111">
        <f>D244+D245</f>
        <v>13833000</v>
      </c>
      <c r="E243" s="111">
        <f t="shared" si="175"/>
        <v>37000</v>
      </c>
      <c r="F243" s="111">
        <f t="shared" si="302"/>
        <v>13870000</v>
      </c>
      <c r="G243" s="111">
        <f t="shared" si="306"/>
        <v>13833000</v>
      </c>
      <c r="H243" s="111">
        <f t="shared" ref="H243:J243" si="319">H244+H245</f>
        <v>0</v>
      </c>
      <c r="I243" s="111">
        <f t="shared" si="319"/>
        <v>0</v>
      </c>
      <c r="J243" s="111">
        <f t="shared" si="319"/>
        <v>37000</v>
      </c>
      <c r="K243" s="111">
        <f t="shared" si="308"/>
        <v>13870000</v>
      </c>
      <c r="L243" s="112">
        <f t="shared" ref="L243:T243" si="320">L244+L245</f>
        <v>3434355.3200000003</v>
      </c>
      <c r="M243" s="112">
        <f t="shared" si="320"/>
        <v>3520208.4399999995</v>
      </c>
      <c r="N243" s="113">
        <f t="shared" si="320"/>
        <v>2954194.65</v>
      </c>
      <c r="O243" s="111">
        <f t="shared" si="320"/>
        <v>0</v>
      </c>
      <c r="P243" s="111">
        <f t="shared" si="310"/>
        <v>9908758.4100000001</v>
      </c>
      <c r="Q243" s="111">
        <f t="shared" si="320"/>
        <v>3114683.4400000004</v>
      </c>
      <c r="R243" s="111">
        <f t="shared" si="320"/>
        <v>3713770.7699999996</v>
      </c>
      <c r="S243" s="112">
        <f t="shared" si="320"/>
        <v>2668489.6800000002</v>
      </c>
      <c r="T243" s="111">
        <f t="shared" si="320"/>
        <v>0</v>
      </c>
      <c r="U243" s="112">
        <f t="shared" si="311"/>
        <v>9496943.8900000006</v>
      </c>
      <c r="V243" s="111">
        <f t="shared" si="312"/>
        <v>0</v>
      </c>
      <c r="W243" s="111">
        <f t="shared" si="313"/>
        <v>3961241.59</v>
      </c>
      <c r="X243" s="111">
        <f t="shared" ref="X243" si="321">X244+X245</f>
        <v>0</v>
      </c>
      <c r="Y243" s="112">
        <f t="shared" si="315"/>
        <v>411814.51999999955</v>
      </c>
    </row>
    <row r="244" spans="1:25" s="108" customFormat="1" ht="30" customHeight="1" x14ac:dyDescent="0.25">
      <c r="A244" s="115" t="s">
        <v>79</v>
      </c>
      <c r="B244" s="114" t="s">
        <v>39</v>
      </c>
      <c r="C244" s="116"/>
      <c r="D244" s="111">
        <v>12326000</v>
      </c>
      <c r="E244" s="111">
        <f t="shared" si="175"/>
        <v>0</v>
      </c>
      <c r="F244" s="111">
        <f t="shared" si="302"/>
        <v>12326000</v>
      </c>
      <c r="G244" s="111">
        <f t="shared" si="306"/>
        <v>12326000</v>
      </c>
      <c r="H244" s="111"/>
      <c r="I244" s="111"/>
      <c r="J244" s="111"/>
      <c r="K244" s="111">
        <f t="shared" si="308"/>
        <v>12326000</v>
      </c>
      <c r="L244" s="112">
        <v>2697683.14</v>
      </c>
      <c r="M244" s="112">
        <v>3909687.2899999996</v>
      </c>
      <c r="N244" s="113">
        <v>2722679.65</v>
      </c>
      <c r="O244" s="111"/>
      <c r="P244" s="111">
        <f t="shared" si="310"/>
        <v>9330050.0800000001</v>
      </c>
      <c r="Q244" s="111">
        <v>2684366.41</v>
      </c>
      <c r="R244" s="111">
        <v>3885421.4099999997</v>
      </c>
      <c r="S244" s="112">
        <v>2430974.6800000002</v>
      </c>
      <c r="T244" s="111"/>
      <c r="U244" s="112">
        <f t="shared" si="311"/>
        <v>9000762.5</v>
      </c>
      <c r="V244" s="111">
        <f t="shared" si="312"/>
        <v>0</v>
      </c>
      <c r="W244" s="111">
        <f t="shared" si="313"/>
        <v>2995949.92</v>
      </c>
      <c r="X244" s="111"/>
      <c r="Y244" s="112">
        <f t="shared" si="315"/>
        <v>329287.58000000007</v>
      </c>
    </row>
    <row r="245" spans="1:25" s="108" customFormat="1" ht="30" customHeight="1" x14ac:dyDescent="0.25">
      <c r="A245" s="115" t="s">
        <v>80</v>
      </c>
      <c r="B245" s="114" t="s">
        <v>40</v>
      </c>
      <c r="C245" s="116"/>
      <c r="D245" s="111">
        <v>1507000</v>
      </c>
      <c r="E245" s="111">
        <f t="shared" si="175"/>
        <v>37000</v>
      </c>
      <c r="F245" s="111">
        <f t="shared" si="302"/>
        <v>1544000</v>
      </c>
      <c r="G245" s="111">
        <f t="shared" si="306"/>
        <v>1507000</v>
      </c>
      <c r="H245" s="111"/>
      <c r="I245" s="111"/>
      <c r="J245" s="111">
        <v>37000</v>
      </c>
      <c r="K245" s="111">
        <f t="shared" si="308"/>
        <v>1544000</v>
      </c>
      <c r="L245" s="112">
        <v>736672.18</v>
      </c>
      <c r="M245" s="112">
        <v>-389478.85000000003</v>
      </c>
      <c r="N245" s="113">
        <v>231515</v>
      </c>
      <c r="O245" s="111"/>
      <c r="P245" s="111">
        <f t="shared" si="310"/>
        <v>578708.33000000007</v>
      </c>
      <c r="Q245" s="111">
        <v>430317.03</v>
      </c>
      <c r="R245" s="111">
        <v>-171650.63999999998</v>
      </c>
      <c r="S245" s="112">
        <v>237515</v>
      </c>
      <c r="T245" s="111"/>
      <c r="U245" s="112">
        <f t="shared" si="311"/>
        <v>496181.39</v>
      </c>
      <c r="V245" s="111">
        <f t="shared" si="312"/>
        <v>0</v>
      </c>
      <c r="W245" s="111">
        <f t="shared" si="313"/>
        <v>965291.66999999993</v>
      </c>
      <c r="X245" s="111"/>
      <c r="Y245" s="112">
        <f t="shared" si="315"/>
        <v>82526.940000000061</v>
      </c>
    </row>
    <row r="246" spans="1:25" s="108" customFormat="1" ht="30" customHeight="1" x14ac:dyDescent="0.25">
      <c r="A246" s="115" t="s">
        <v>81</v>
      </c>
      <c r="B246" s="114" t="s">
        <v>82</v>
      </c>
      <c r="C246" s="110">
        <v>100030000000</v>
      </c>
      <c r="D246" s="111">
        <f>D247</f>
        <v>15682000</v>
      </c>
      <c r="E246" s="111">
        <f t="shared" si="175"/>
        <v>0</v>
      </c>
      <c r="F246" s="111">
        <f t="shared" si="302"/>
        <v>15682000</v>
      </c>
      <c r="G246" s="111">
        <f t="shared" si="306"/>
        <v>15682000</v>
      </c>
      <c r="H246" s="111">
        <f t="shared" ref="H246:J246" si="322">H247</f>
        <v>0</v>
      </c>
      <c r="I246" s="111">
        <f t="shared" si="322"/>
        <v>0</v>
      </c>
      <c r="J246" s="111">
        <f t="shared" si="322"/>
        <v>0</v>
      </c>
      <c r="K246" s="111">
        <f t="shared" si="308"/>
        <v>15682000</v>
      </c>
      <c r="L246" s="112">
        <f t="shared" ref="L246:T246" si="323">L247</f>
        <v>3291395.45</v>
      </c>
      <c r="M246" s="112">
        <f t="shared" si="323"/>
        <v>4531369.87</v>
      </c>
      <c r="N246" s="113">
        <f t="shared" si="323"/>
        <v>3272465.59</v>
      </c>
      <c r="O246" s="111">
        <f t="shared" si="323"/>
        <v>0</v>
      </c>
      <c r="P246" s="111">
        <f t="shared" si="310"/>
        <v>11095230.91</v>
      </c>
      <c r="Q246" s="111">
        <f t="shared" si="323"/>
        <v>3235548.45</v>
      </c>
      <c r="R246" s="111">
        <f t="shared" si="323"/>
        <v>4547301.8699999992</v>
      </c>
      <c r="S246" s="112">
        <f t="shared" si="323"/>
        <v>3243952.21</v>
      </c>
      <c r="T246" s="111">
        <f t="shared" si="323"/>
        <v>0</v>
      </c>
      <c r="U246" s="112">
        <f t="shared" si="311"/>
        <v>11026802.529999999</v>
      </c>
      <c r="V246" s="111">
        <f t="shared" si="312"/>
        <v>0</v>
      </c>
      <c r="W246" s="111">
        <f t="shared" si="313"/>
        <v>4586769.09</v>
      </c>
      <c r="X246" s="111">
        <f t="shared" ref="X246" si="324">X247</f>
        <v>0</v>
      </c>
      <c r="Y246" s="112">
        <f t="shared" si="315"/>
        <v>68428.38000000082</v>
      </c>
    </row>
    <row r="247" spans="1:25" s="108" customFormat="1" ht="30" customHeight="1" x14ac:dyDescent="0.25">
      <c r="A247" s="115" t="s">
        <v>83</v>
      </c>
      <c r="B247" s="114" t="s">
        <v>84</v>
      </c>
      <c r="C247" s="110">
        <v>100030300005</v>
      </c>
      <c r="D247" s="111">
        <f>D248+D249</f>
        <v>15682000</v>
      </c>
      <c r="E247" s="111">
        <f t="shared" ref="E247:E309" si="325">H247+I247+J247</f>
        <v>0</v>
      </c>
      <c r="F247" s="111">
        <f t="shared" si="302"/>
        <v>15682000</v>
      </c>
      <c r="G247" s="111">
        <f t="shared" si="306"/>
        <v>15682000</v>
      </c>
      <c r="H247" s="111">
        <f t="shared" ref="H247:J247" si="326">H248+H249</f>
        <v>0</v>
      </c>
      <c r="I247" s="111">
        <f t="shared" si="326"/>
        <v>0</v>
      </c>
      <c r="J247" s="111">
        <f t="shared" si="326"/>
        <v>0</v>
      </c>
      <c r="K247" s="111">
        <f t="shared" si="308"/>
        <v>15682000</v>
      </c>
      <c r="L247" s="112">
        <f t="shared" ref="L247:T247" si="327">L248+L249</f>
        <v>3291395.45</v>
      </c>
      <c r="M247" s="112">
        <f t="shared" si="327"/>
        <v>4531369.87</v>
      </c>
      <c r="N247" s="113">
        <f t="shared" si="327"/>
        <v>3272465.59</v>
      </c>
      <c r="O247" s="111">
        <f t="shared" si="327"/>
        <v>0</v>
      </c>
      <c r="P247" s="111">
        <f t="shared" si="310"/>
        <v>11095230.91</v>
      </c>
      <c r="Q247" s="111">
        <f t="shared" si="327"/>
        <v>3235548.45</v>
      </c>
      <c r="R247" s="111">
        <f t="shared" si="327"/>
        <v>4547301.8699999992</v>
      </c>
      <c r="S247" s="112">
        <f t="shared" si="327"/>
        <v>3243952.21</v>
      </c>
      <c r="T247" s="111">
        <f t="shared" si="327"/>
        <v>0</v>
      </c>
      <c r="U247" s="112">
        <f t="shared" si="311"/>
        <v>11026802.529999999</v>
      </c>
      <c r="V247" s="111">
        <f t="shared" si="312"/>
        <v>0</v>
      </c>
      <c r="W247" s="111">
        <f t="shared" si="313"/>
        <v>4586769.09</v>
      </c>
      <c r="X247" s="111">
        <f t="shared" ref="X247" si="328">X248+X249</f>
        <v>0</v>
      </c>
      <c r="Y247" s="112">
        <f t="shared" si="315"/>
        <v>68428.38000000082</v>
      </c>
    </row>
    <row r="248" spans="1:25" s="108" customFormat="1" ht="30" customHeight="1" x14ac:dyDescent="0.25">
      <c r="A248" s="115" t="s">
        <v>85</v>
      </c>
      <c r="B248" s="114" t="s">
        <v>39</v>
      </c>
      <c r="C248" s="116"/>
      <c r="D248" s="111">
        <v>13770000</v>
      </c>
      <c r="E248" s="111">
        <f t="shared" si="325"/>
        <v>0</v>
      </c>
      <c r="F248" s="111">
        <f t="shared" si="302"/>
        <v>13770000</v>
      </c>
      <c r="G248" s="111">
        <f t="shared" si="306"/>
        <v>13770000</v>
      </c>
      <c r="H248" s="111"/>
      <c r="I248" s="111"/>
      <c r="J248" s="111"/>
      <c r="K248" s="111">
        <f t="shared" si="308"/>
        <v>13770000</v>
      </c>
      <c r="L248" s="112">
        <v>2694411.6</v>
      </c>
      <c r="M248" s="112">
        <v>4246803.6500000004</v>
      </c>
      <c r="N248" s="113">
        <v>2834363.75</v>
      </c>
      <c r="O248" s="111"/>
      <c r="P248" s="111">
        <f t="shared" si="310"/>
        <v>9775579</v>
      </c>
      <c r="Q248" s="111">
        <v>2684411.6</v>
      </c>
      <c r="R248" s="111">
        <v>4256803.6499999994</v>
      </c>
      <c r="S248" s="112">
        <v>2824363.75</v>
      </c>
      <c r="T248" s="111"/>
      <c r="U248" s="112">
        <f t="shared" si="311"/>
        <v>9765579</v>
      </c>
      <c r="V248" s="111">
        <f t="shared" si="312"/>
        <v>0</v>
      </c>
      <c r="W248" s="111">
        <f t="shared" si="313"/>
        <v>3994421</v>
      </c>
      <c r="X248" s="111"/>
      <c r="Y248" s="112">
        <f t="shared" si="315"/>
        <v>10000</v>
      </c>
    </row>
    <row r="249" spans="1:25" s="108" customFormat="1" ht="30" customHeight="1" x14ac:dyDescent="0.25">
      <c r="A249" s="115" t="s">
        <v>86</v>
      </c>
      <c r="B249" s="114" t="s">
        <v>40</v>
      </c>
      <c r="C249" s="116"/>
      <c r="D249" s="111">
        <v>1912000</v>
      </c>
      <c r="E249" s="111">
        <f t="shared" si="325"/>
        <v>0</v>
      </c>
      <c r="F249" s="111">
        <f t="shared" si="302"/>
        <v>1912000</v>
      </c>
      <c r="G249" s="111">
        <f t="shared" si="306"/>
        <v>1912000</v>
      </c>
      <c r="H249" s="111"/>
      <c r="I249" s="111"/>
      <c r="J249" s="111"/>
      <c r="K249" s="111">
        <f t="shared" si="308"/>
        <v>1912000</v>
      </c>
      <c r="L249" s="112">
        <v>596983.85</v>
      </c>
      <c r="M249" s="112">
        <v>284566.21999999997</v>
      </c>
      <c r="N249" s="113">
        <v>438101.84</v>
      </c>
      <c r="O249" s="111"/>
      <c r="P249" s="111">
        <f t="shared" si="310"/>
        <v>1319651.9099999999</v>
      </c>
      <c r="Q249" s="111">
        <v>551136.85</v>
      </c>
      <c r="R249" s="111">
        <v>290498.21999999997</v>
      </c>
      <c r="S249" s="112">
        <v>419588.46</v>
      </c>
      <c r="T249" s="111"/>
      <c r="U249" s="112">
        <f t="shared" si="311"/>
        <v>1261223.53</v>
      </c>
      <c r="V249" s="111">
        <f t="shared" si="312"/>
        <v>0</v>
      </c>
      <c r="W249" s="111">
        <f t="shared" si="313"/>
        <v>592348.09000000008</v>
      </c>
      <c r="X249" s="111"/>
      <c r="Y249" s="112">
        <f t="shared" si="315"/>
        <v>58428.379999999888</v>
      </c>
    </row>
    <row r="250" spans="1:25" s="108" customFormat="1" ht="30" customHeight="1" x14ac:dyDescent="0.25">
      <c r="A250" s="115" t="s">
        <v>87</v>
      </c>
      <c r="B250" s="114" t="s">
        <v>88</v>
      </c>
      <c r="C250" s="110">
        <v>100030000000</v>
      </c>
      <c r="D250" s="111">
        <f>D251</f>
        <v>17599000</v>
      </c>
      <c r="E250" s="111">
        <f t="shared" si="325"/>
        <v>0</v>
      </c>
      <c r="F250" s="111">
        <f t="shared" si="302"/>
        <v>17599000</v>
      </c>
      <c r="G250" s="111">
        <f t="shared" si="306"/>
        <v>17599000</v>
      </c>
      <c r="H250" s="111">
        <f t="shared" ref="H250:J250" si="329">H251</f>
        <v>0</v>
      </c>
      <c r="I250" s="111">
        <f t="shared" si="329"/>
        <v>0</v>
      </c>
      <c r="J250" s="111">
        <f t="shared" si="329"/>
        <v>0</v>
      </c>
      <c r="K250" s="111">
        <f t="shared" si="308"/>
        <v>17599000</v>
      </c>
      <c r="L250" s="112">
        <f t="shared" ref="L250:T250" si="330">L251</f>
        <v>3450395.83</v>
      </c>
      <c r="M250" s="112">
        <f t="shared" si="330"/>
        <v>5102647.0500000007</v>
      </c>
      <c r="N250" s="113">
        <f t="shared" si="330"/>
        <v>3254284.91</v>
      </c>
      <c r="O250" s="111">
        <f t="shared" si="330"/>
        <v>0</v>
      </c>
      <c r="P250" s="111">
        <f t="shared" si="310"/>
        <v>11807327.790000001</v>
      </c>
      <c r="Q250" s="111">
        <f t="shared" si="330"/>
        <v>3441408.56</v>
      </c>
      <c r="R250" s="111">
        <f t="shared" si="330"/>
        <v>5109683.1999999993</v>
      </c>
      <c r="S250" s="112">
        <f t="shared" si="330"/>
        <v>3251236.0300000003</v>
      </c>
      <c r="T250" s="111">
        <f t="shared" si="330"/>
        <v>0</v>
      </c>
      <c r="U250" s="112">
        <f t="shared" si="311"/>
        <v>11802327.789999999</v>
      </c>
      <c r="V250" s="111">
        <f t="shared" si="312"/>
        <v>0</v>
      </c>
      <c r="W250" s="111">
        <f t="shared" si="313"/>
        <v>5791672.209999999</v>
      </c>
      <c r="X250" s="111">
        <f t="shared" ref="X250" si="331">X251</f>
        <v>0</v>
      </c>
      <c r="Y250" s="112">
        <f t="shared" si="315"/>
        <v>5000.0000000018626</v>
      </c>
    </row>
    <row r="251" spans="1:25" s="108" customFormat="1" ht="30" customHeight="1" x14ac:dyDescent="0.25">
      <c r="A251" s="115" t="s">
        <v>89</v>
      </c>
      <c r="B251" s="114" t="s">
        <v>90</v>
      </c>
      <c r="C251" s="110">
        <v>100030300006</v>
      </c>
      <c r="D251" s="111">
        <f>D252+D253</f>
        <v>17599000</v>
      </c>
      <c r="E251" s="111">
        <f t="shared" si="325"/>
        <v>0</v>
      </c>
      <c r="F251" s="111">
        <f t="shared" si="302"/>
        <v>17599000</v>
      </c>
      <c r="G251" s="111">
        <f t="shared" si="306"/>
        <v>17599000</v>
      </c>
      <c r="H251" s="111">
        <f t="shared" ref="H251:J251" si="332">H252+H253</f>
        <v>0</v>
      </c>
      <c r="I251" s="111">
        <f t="shared" si="332"/>
        <v>0</v>
      </c>
      <c r="J251" s="111">
        <f t="shared" si="332"/>
        <v>0</v>
      </c>
      <c r="K251" s="111">
        <f t="shared" si="308"/>
        <v>17599000</v>
      </c>
      <c r="L251" s="112">
        <f t="shared" ref="L251:T251" si="333">L252+L253</f>
        <v>3450395.83</v>
      </c>
      <c r="M251" s="112">
        <f t="shared" si="333"/>
        <v>5102647.0500000007</v>
      </c>
      <c r="N251" s="113">
        <f t="shared" si="333"/>
        <v>3254284.91</v>
      </c>
      <c r="O251" s="111">
        <f t="shared" si="333"/>
        <v>0</v>
      </c>
      <c r="P251" s="111">
        <f t="shared" si="310"/>
        <v>11807327.790000001</v>
      </c>
      <c r="Q251" s="111">
        <f t="shared" si="333"/>
        <v>3441408.56</v>
      </c>
      <c r="R251" s="111">
        <f t="shared" si="333"/>
        <v>5109683.1999999993</v>
      </c>
      <c r="S251" s="112">
        <f t="shared" si="333"/>
        <v>3251236.0300000003</v>
      </c>
      <c r="T251" s="111">
        <f t="shared" si="333"/>
        <v>0</v>
      </c>
      <c r="U251" s="112">
        <f t="shared" si="311"/>
        <v>11802327.789999999</v>
      </c>
      <c r="V251" s="111">
        <f t="shared" si="312"/>
        <v>0</v>
      </c>
      <c r="W251" s="111">
        <f t="shared" si="313"/>
        <v>5791672.209999999</v>
      </c>
      <c r="X251" s="111">
        <f t="shared" ref="X251" si="334">X252+X253</f>
        <v>0</v>
      </c>
      <c r="Y251" s="112">
        <f t="shared" si="315"/>
        <v>5000.0000000018626</v>
      </c>
    </row>
    <row r="252" spans="1:25" s="108" customFormat="1" ht="30" customHeight="1" x14ac:dyDescent="0.25">
      <c r="A252" s="115" t="s">
        <v>91</v>
      </c>
      <c r="B252" s="114" t="s">
        <v>39</v>
      </c>
      <c r="C252" s="116"/>
      <c r="D252" s="111">
        <v>16905000</v>
      </c>
      <c r="E252" s="111">
        <f t="shared" si="325"/>
        <v>0</v>
      </c>
      <c r="F252" s="111">
        <f t="shared" si="302"/>
        <v>16905000</v>
      </c>
      <c r="G252" s="111">
        <f t="shared" si="306"/>
        <v>16905000</v>
      </c>
      <c r="H252" s="111"/>
      <c r="I252" s="111"/>
      <c r="J252" s="111"/>
      <c r="K252" s="111">
        <f t="shared" si="308"/>
        <v>16905000</v>
      </c>
      <c r="L252" s="112">
        <v>3368247.87</v>
      </c>
      <c r="M252" s="112">
        <v>4990889.2600000007</v>
      </c>
      <c r="N252" s="113">
        <v>3135448.75</v>
      </c>
      <c r="O252" s="111"/>
      <c r="P252" s="111">
        <f t="shared" si="310"/>
        <v>11494585.880000001</v>
      </c>
      <c r="Q252" s="111">
        <v>3368247.87</v>
      </c>
      <c r="R252" s="111">
        <v>4989578.1399999997</v>
      </c>
      <c r="S252" s="112">
        <v>3131759.87</v>
      </c>
      <c r="T252" s="111"/>
      <c r="U252" s="112">
        <f t="shared" si="311"/>
        <v>11489585.879999999</v>
      </c>
      <c r="V252" s="111">
        <f t="shared" si="312"/>
        <v>0</v>
      </c>
      <c r="W252" s="111">
        <f t="shared" si="313"/>
        <v>5410414.1199999992</v>
      </c>
      <c r="X252" s="111"/>
      <c r="Y252" s="112">
        <f t="shared" si="315"/>
        <v>5000.0000000018626</v>
      </c>
    </row>
    <row r="253" spans="1:25" s="108" customFormat="1" ht="30" customHeight="1" x14ac:dyDescent="0.25">
      <c r="A253" s="115" t="s">
        <v>92</v>
      </c>
      <c r="B253" s="114" t="s">
        <v>40</v>
      </c>
      <c r="C253" s="116"/>
      <c r="D253" s="111">
        <v>694000</v>
      </c>
      <c r="E253" s="111">
        <f t="shared" si="325"/>
        <v>0</v>
      </c>
      <c r="F253" s="111">
        <f t="shared" si="302"/>
        <v>694000</v>
      </c>
      <c r="G253" s="111">
        <f t="shared" si="306"/>
        <v>694000</v>
      </c>
      <c r="H253" s="111"/>
      <c r="I253" s="111"/>
      <c r="J253" s="111"/>
      <c r="K253" s="111">
        <f t="shared" si="308"/>
        <v>694000</v>
      </c>
      <c r="L253" s="112">
        <v>82147.960000000006</v>
      </c>
      <c r="M253" s="112">
        <v>111757.79000000001</v>
      </c>
      <c r="N253" s="113">
        <v>118836.16</v>
      </c>
      <c r="O253" s="111"/>
      <c r="P253" s="111">
        <f t="shared" si="310"/>
        <v>312741.91000000003</v>
      </c>
      <c r="Q253" s="111">
        <v>73160.69</v>
      </c>
      <c r="R253" s="111">
        <v>120105.06000000001</v>
      </c>
      <c r="S253" s="112">
        <v>119476.16</v>
      </c>
      <c r="T253" s="111"/>
      <c r="U253" s="112">
        <f t="shared" si="311"/>
        <v>312741.91000000003</v>
      </c>
      <c r="V253" s="111">
        <f t="shared" si="312"/>
        <v>0</v>
      </c>
      <c r="W253" s="111">
        <f t="shared" si="313"/>
        <v>381258.08999999997</v>
      </c>
      <c r="X253" s="111"/>
      <c r="Y253" s="112">
        <f t="shared" si="315"/>
        <v>0</v>
      </c>
    </row>
    <row r="254" spans="1:25" s="108" customFormat="1" ht="30" customHeight="1" x14ac:dyDescent="0.25">
      <c r="A254" s="115" t="s">
        <v>93</v>
      </c>
      <c r="B254" s="114" t="s">
        <v>94</v>
      </c>
      <c r="C254" s="110">
        <v>100030000000</v>
      </c>
      <c r="D254" s="111">
        <f>D255</f>
        <v>13319000</v>
      </c>
      <c r="E254" s="111">
        <f t="shared" si="325"/>
        <v>0</v>
      </c>
      <c r="F254" s="111">
        <f t="shared" si="302"/>
        <v>13319000</v>
      </c>
      <c r="G254" s="111">
        <f t="shared" si="306"/>
        <v>13319000</v>
      </c>
      <c r="H254" s="111">
        <f t="shared" ref="H254:J254" si="335">H255</f>
        <v>0</v>
      </c>
      <c r="I254" s="111">
        <f t="shared" si="335"/>
        <v>0</v>
      </c>
      <c r="J254" s="111">
        <f t="shared" si="335"/>
        <v>0</v>
      </c>
      <c r="K254" s="111">
        <f t="shared" si="308"/>
        <v>13319000</v>
      </c>
      <c r="L254" s="112">
        <f t="shared" ref="L254:T254" si="336">L255</f>
        <v>2359663.5700000003</v>
      </c>
      <c r="M254" s="112">
        <f t="shared" si="336"/>
        <v>3190948.37</v>
      </c>
      <c r="N254" s="113">
        <f t="shared" si="336"/>
        <v>4017695.29</v>
      </c>
      <c r="O254" s="111">
        <f t="shared" si="336"/>
        <v>0</v>
      </c>
      <c r="P254" s="111">
        <f t="shared" si="310"/>
        <v>9568307.2300000004</v>
      </c>
      <c r="Q254" s="111">
        <f t="shared" si="336"/>
        <v>2198874.9700000002</v>
      </c>
      <c r="R254" s="111">
        <f t="shared" si="336"/>
        <v>3296637.26</v>
      </c>
      <c r="S254" s="112">
        <f t="shared" si="336"/>
        <v>3454618.31</v>
      </c>
      <c r="T254" s="111">
        <f t="shared" si="336"/>
        <v>0</v>
      </c>
      <c r="U254" s="112">
        <f t="shared" si="311"/>
        <v>8950130.540000001</v>
      </c>
      <c r="V254" s="111">
        <f t="shared" si="312"/>
        <v>0</v>
      </c>
      <c r="W254" s="111">
        <f t="shared" si="313"/>
        <v>3750692.7699999996</v>
      </c>
      <c r="X254" s="111">
        <f t="shared" ref="X254" si="337">X255</f>
        <v>0</v>
      </c>
      <c r="Y254" s="112">
        <f t="shared" si="315"/>
        <v>618176.68999999948</v>
      </c>
    </row>
    <row r="255" spans="1:25" s="108" customFormat="1" ht="30" customHeight="1" x14ac:dyDescent="0.25">
      <c r="A255" s="115" t="s">
        <v>95</v>
      </c>
      <c r="B255" s="114" t="s">
        <v>96</v>
      </c>
      <c r="C255" s="110">
        <v>100030300007</v>
      </c>
      <c r="D255" s="111">
        <f>D256+D257</f>
        <v>13319000</v>
      </c>
      <c r="E255" s="111">
        <f t="shared" si="325"/>
        <v>0</v>
      </c>
      <c r="F255" s="111">
        <f t="shared" si="302"/>
        <v>13319000</v>
      </c>
      <c r="G255" s="111">
        <f t="shared" si="306"/>
        <v>13319000</v>
      </c>
      <c r="H255" s="111">
        <f t="shared" ref="H255:J255" si="338">H256+H257</f>
        <v>0</v>
      </c>
      <c r="I255" s="111">
        <f t="shared" si="338"/>
        <v>0</v>
      </c>
      <c r="J255" s="111">
        <f t="shared" si="338"/>
        <v>0</v>
      </c>
      <c r="K255" s="111">
        <f t="shared" si="308"/>
        <v>13319000</v>
      </c>
      <c r="L255" s="112">
        <f t="shared" ref="L255:T255" si="339">L256+L257</f>
        <v>2359663.5700000003</v>
      </c>
      <c r="M255" s="112">
        <f t="shared" si="339"/>
        <v>3190948.37</v>
      </c>
      <c r="N255" s="113">
        <f t="shared" si="339"/>
        <v>4017695.29</v>
      </c>
      <c r="O255" s="111">
        <f t="shared" si="339"/>
        <v>0</v>
      </c>
      <c r="P255" s="111">
        <f t="shared" si="310"/>
        <v>9568307.2300000004</v>
      </c>
      <c r="Q255" s="111">
        <f t="shared" si="339"/>
        <v>2198874.9700000002</v>
      </c>
      <c r="R255" s="111">
        <f t="shared" si="339"/>
        <v>3296637.26</v>
      </c>
      <c r="S255" s="112">
        <f t="shared" si="339"/>
        <v>3454618.31</v>
      </c>
      <c r="T255" s="111">
        <f t="shared" si="339"/>
        <v>0</v>
      </c>
      <c r="U255" s="112">
        <f t="shared" si="311"/>
        <v>8950130.540000001</v>
      </c>
      <c r="V255" s="111">
        <f t="shared" si="312"/>
        <v>0</v>
      </c>
      <c r="W255" s="111">
        <f t="shared" si="313"/>
        <v>3750692.7699999996</v>
      </c>
      <c r="X255" s="111">
        <f t="shared" ref="X255" si="340">X256+X257</f>
        <v>0</v>
      </c>
      <c r="Y255" s="112">
        <f t="shared" si="315"/>
        <v>618176.68999999948</v>
      </c>
    </row>
    <row r="256" spans="1:25" s="108" customFormat="1" ht="30" customHeight="1" x14ac:dyDescent="0.25">
      <c r="A256" s="115" t="s">
        <v>97</v>
      </c>
      <c r="B256" s="114" t="s">
        <v>39</v>
      </c>
      <c r="C256" s="116"/>
      <c r="D256" s="111">
        <v>9373000</v>
      </c>
      <c r="E256" s="111">
        <f t="shared" si="325"/>
        <v>0</v>
      </c>
      <c r="F256" s="111">
        <f t="shared" si="302"/>
        <v>9373000</v>
      </c>
      <c r="G256" s="111">
        <f t="shared" si="306"/>
        <v>9373000</v>
      </c>
      <c r="H256" s="111"/>
      <c r="I256" s="111"/>
      <c r="J256" s="111"/>
      <c r="K256" s="111">
        <f t="shared" si="308"/>
        <v>9373000</v>
      </c>
      <c r="L256" s="112">
        <v>1783452.54</v>
      </c>
      <c r="M256" s="112">
        <v>2759137.25</v>
      </c>
      <c r="N256" s="113">
        <v>2557473.84</v>
      </c>
      <c r="O256" s="111"/>
      <c r="P256" s="111">
        <f t="shared" si="310"/>
        <v>7100063.6299999999</v>
      </c>
      <c r="Q256" s="111">
        <v>1630439.07</v>
      </c>
      <c r="R256" s="111">
        <v>2874764.1399999997</v>
      </c>
      <c r="S256" s="112">
        <v>1986239.82</v>
      </c>
      <c r="T256" s="111"/>
      <c r="U256" s="112">
        <f t="shared" si="311"/>
        <v>6491443.0300000003</v>
      </c>
      <c r="V256" s="111">
        <f t="shared" si="312"/>
        <v>0</v>
      </c>
      <c r="W256" s="111">
        <f t="shared" si="313"/>
        <v>2272936.37</v>
      </c>
      <c r="X256" s="111"/>
      <c r="Y256" s="112">
        <f t="shared" si="315"/>
        <v>608620.59999999963</v>
      </c>
    </row>
    <row r="257" spans="1:25" s="108" customFormat="1" ht="30" customHeight="1" x14ac:dyDescent="0.25">
      <c r="A257" s="115" t="s">
        <v>98</v>
      </c>
      <c r="B257" s="114" t="s">
        <v>40</v>
      </c>
      <c r="C257" s="116"/>
      <c r="D257" s="111">
        <v>3946000</v>
      </c>
      <c r="E257" s="111">
        <f t="shared" si="325"/>
        <v>0</v>
      </c>
      <c r="F257" s="111">
        <f t="shared" si="302"/>
        <v>3946000</v>
      </c>
      <c r="G257" s="111">
        <f t="shared" si="306"/>
        <v>3946000</v>
      </c>
      <c r="H257" s="111"/>
      <c r="I257" s="111"/>
      <c r="J257" s="111"/>
      <c r="K257" s="111">
        <f t="shared" si="308"/>
        <v>3946000</v>
      </c>
      <c r="L257" s="112">
        <v>576211.03</v>
      </c>
      <c r="M257" s="112">
        <v>431811.11999999994</v>
      </c>
      <c r="N257" s="113">
        <v>1460221.45</v>
      </c>
      <c r="O257" s="111"/>
      <c r="P257" s="111">
        <f t="shared" si="310"/>
        <v>2468243.5999999996</v>
      </c>
      <c r="Q257" s="111">
        <v>568435.9</v>
      </c>
      <c r="R257" s="111">
        <v>421873.11999999994</v>
      </c>
      <c r="S257" s="112">
        <v>1468378.49</v>
      </c>
      <c r="T257" s="111"/>
      <c r="U257" s="112">
        <f t="shared" si="311"/>
        <v>2458687.5099999998</v>
      </c>
      <c r="V257" s="111">
        <f t="shared" si="312"/>
        <v>0</v>
      </c>
      <c r="W257" s="111">
        <f t="shared" si="313"/>
        <v>1477756.4000000004</v>
      </c>
      <c r="X257" s="111"/>
      <c r="Y257" s="112">
        <f t="shared" si="315"/>
        <v>9556.089999999851</v>
      </c>
    </row>
    <row r="258" spans="1:25" s="108" customFormat="1" ht="30" customHeight="1" x14ac:dyDescent="0.25">
      <c r="A258" s="115" t="s">
        <v>99</v>
      </c>
      <c r="B258" s="114" t="s">
        <v>100</v>
      </c>
      <c r="C258" s="110">
        <v>100030000000</v>
      </c>
      <c r="D258" s="111">
        <f>D259</f>
        <v>14917000</v>
      </c>
      <c r="E258" s="111">
        <f t="shared" si="325"/>
        <v>0</v>
      </c>
      <c r="F258" s="111">
        <f t="shared" si="302"/>
        <v>14917000</v>
      </c>
      <c r="G258" s="111">
        <f t="shared" si="306"/>
        <v>14917000</v>
      </c>
      <c r="H258" s="111">
        <f t="shared" ref="H258:J258" si="341">H259</f>
        <v>0</v>
      </c>
      <c r="I258" s="111">
        <f t="shared" si="341"/>
        <v>0</v>
      </c>
      <c r="J258" s="111">
        <f t="shared" si="341"/>
        <v>0</v>
      </c>
      <c r="K258" s="111">
        <f t="shared" si="308"/>
        <v>14917000</v>
      </c>
      <c r="L258" s="112">
        <f t="shared" ref="L258:T258" si="342">L259</f>
        <v>3363726.35</v>
      </c>
      <c r="M258" s="112">
        <f t="shared" si="342"/>
        <v>4926159.4400000004</v>
      </c>
      <c r="N258" s="113">
        <f t="shared" si="342"/>
        <v>3281067.9099999997</v>
      </c>
      <c r="O258" s="111">
        <f t="shared" si="342"/>
        <v>0</v>
      </c>
      <c r="P258" s="111">
        <f t="shared" si="310"/>
        <v>11570953.700000001</v>
      </c>
      <c r="Q258" s="111">
        <f t="shared" si="342"/>
        <v>3289826.79</v>
      </c>
      <c r="R258" s="111">
        <f t="shared" si="342"/>
        <v>4746016.6800000006</v>
      </c>
      <c r="S258" s="112">
        <f t="shared" si="342"/>
        <v>3426323.21</v>
      </c>
      <c r="T258" s="111">
        <f t="shared" si="342"/>
        <v>0</v>
      </c>
      <c r="U258" s="112">
        <f t="shared" si="311"/>
        <v>11462166.68</v>
      </c>
      <c r="V258" s="111">
        <f t="shared" si="312"/>
        <v>0</v>
      </c>
      <c r="W258" s="111">
        <f t="shared" si="313"/>
        <v>3346046.2999999989</v>
      </c>
      <c r="X258" s="111">
        <f t="shared" ref="X258" si="343">X259</f>
        <v>0</v>
      </c>
      <c r="Y258" s="112">
        <f t="shared" si="315"/>
        <v>108787.02000000142</v>
      </c>
    </row>
    <row r="259" spans="1:25" s="108" customFormat="1" ht="30" customHeight="1" x14ac:dyDescent="0.25">
      <c r="A259" s="115" t="s">
        <v>101</v>
      </c>
      <c r="B259" s="114" t="s">
        <v>102</v>
      </c>
      <c r="C259" s="110">
        <v>100030300008</v>
      </c>
      <c r="D259" s="111">
        <f>D260+D261</f>
        <v>14917000</v>
      </c>
      <c r="E259" s="111">
        <f t="shared" si="325"/>
        <v>0</v>
      </c>
      <c r="F259" s="111">
        <f t="shared" si="302"/>
        <v>14917000</v>
      </c>
      <c r="G259" s="111">
        <f t="shared" si="306"/>
        <v>14917000</v>
      </c>
      <c r="H259" s="111">
        <f t="shared" ref="H259:J259" si="344">H260+H261</f>
        <v>0</v>
      </c>
      <c r="I259" s="111">
        <f t="shared" si="344"/>
        <v>0</v>
      </c>
      <c r="J259" s="111">
        <f t="shared" si="344"/>
        <v>0</v>
      </c>
      <c r="K259" s="111">
        <f t="shared" si="308"/>
        <v>14917000</v>
      </c>
      <c r="L259" s="112">
        <f t="shared" ref="L259:T259" si="345">L260+L261</f>
        <v>3363726.35</v>
      </c>
      <c r="M259" s="112">
        <f t="shared" si="345"/>
        <v>4926159.4400000004</v>
      </c>
      <c r="N259" s="113">
        <f t="shared" si="345"/>
        <v>3281067.9099999997</v>
      </c>
      <c r="O259" s="111">
        <f t="shared" si="345"/>
        <v>0</v>
      </c>
      <c r="P259" s="111">
        <f t="shared" si="310"/>
        <v>11570953.700000001</v>
      </c>
      <c r="Q259" s="111">
        <f t="shared" si="345"/>
        <v>3289826.79</v>
      </c>
      <c r="R259" s="111">
        <f t="shared" si="345"/>
        <v>4746016.6800000006</v>
      </c>
      <c r="S259" s="112">
        <f t="shared" si="345"/>
        <v>3426323.21</v>
      </c>
      <c r="T259" s="111">
        <f t="shared" si="345"/>
        <v>0</v>
      </c>
      <c r="U259" s="112">
        <f t="shared" si="311"/>
        <v>11462166.68</v>
      </c>
      <c r="V259" s="111">
        <f t="shared" si="312"/>
        <v>0</v>
      </c>
      <c r="W259" s="111">
        <f t="shared" si="313"/>
        <v>3346046.2999999989</v>
      </c>
      <c r="X259" s="111">
        <f t="shared" ref="X259" si="346">X260+X261</f>
        <v>0</v>
      </c>
      <c r="Y259" s="112">
        <f t="shared" si="315"/>
        <v>108787.02000000142</v>
      </c>
    </row>
    <row r="260" spans="1:25" s="108" customFormat="1" ht="30" customHeight="1" x14ac:dyDescent="0.25">
      <c r="A260" s="115" t="s">
        <v>103</v>
      </c>
      <c r="B260" s="114" t="s">
        <v>39</v>
      </c>
      <c r="C260" s="116"/>
      <c r="D260" s="111">
        <v>14017000</v>
      </c>
      <c r="E260" s="111">
        <f t="shared" si="325"/>
        <v>0</v>
      </c>
      <c r="F260" s="111">
        <f t="shared" si="302"/>
        <v>14017000</v>
      </c>
      <c r="G260" s="111">
        <f t="shared" si="306"/>
        <v>14017000</v>
      </c>
      <c r="H260" s="111"/>
      <c r="I260" s="111"/>
      <c r="J260" s="111"/>
      <c r="K260" s="111">
        <f t="shared" si="308"/>
        <v>14017000</v>
      </c>
      <c r="L260" s="112">
        <v>3224423.79</v>
      </c>
      <c r="M260" s="112">
        <v>4391726.8600000003</v>
      </c>
      <c r="N260" s="113">
        <v>3150728.38</v>
      </c>
      <c r="O260" s="111"/>
      <c r="P260" s="111">
        <f t="shared" si="310"/>
        <v>10766879.030000001</v>
      </c>
      <c r="Q260" s="111">
        <v>3214423.79</v>
      </c>
      <c r="R260" s="111">
        <v>4401726.8600000003</v>
      </c>
      <c r="S260" s="112">
        <v>3150728.38</v>
      </c>
      <c r="T260" s="111"/>
      <c r="U260" s="112">
        <f t="shared" si="311"/>
        <v>10766879.030000001</v>
      </c>
      <c r="V260" s="111">
        <f t="shared" si="312"/>
        <v>0</v>
      </c>
      <c r="W260" s="111">
        <f t="shared" si="313"/>
        <v>3250120.9699999988</v>
      </c>
      <c r="X260" s="111"/>
      <c r="Y260" s="112">
        <f t="shared" si="315"/>
        <v>0</v>
      </c>
    </row>
    <row r="261" spans="1:25" s="108" customFormat="1" ht="30" customHeight="1" x14ac:dyDescent="0.25">
      <c r="A261" s="115" t="s">
        <v>104</v>
      </c>
      <c r="B261" s="114" t="s">
        <v>40</v>
      </c>
      <c r="C261" s="116"/>
      <c r="D261" s="111">
        <v>900000</v>
      </c>
      <c r="E261" s="111">
        <f t="shared" si="325"/>
        <v>0</v>
      </c>
      <c r="F261" s="111">
        <f t="shared" si="302"/>
        <v>900000</v>
      </c>
      <c r="G261" s="111">
        <f t="shared" si="306"/>
        <v>900000</v>
      </c>
      <c r="H261" s="111"/>
      <c r="I261" s="111"/>
      <c r="J261" s="111"/>
      <c r="K261" s="111">
        <f t="shared" si="308"/>
        <v>900000</v>
      </c>
      <c r="L261" s="112">
        <v>139302.56</v>
      </c>
      <c r="M261" s="112">
        <v>534432.57999999996</v>
      </c>
      <c r="N261" s="113">
        <v>130339.53</v>
      </c>
      <c r="O261" s="111"/>
      <c r="P261" s="111">
        <f t="shared" si="310"/>
        <v>804074.66999999993</v>
      </c>
      <c r="Q261" s="111">
        <v>75403</v>
      </c>
      <c r="R261" s="111">
        <v>344289.82</v>
      </c>
      <c r="S261" s="112">
        <v>275594.83</v>
      </c>
      <c r="T261" s="111"/>
      <c r="U261" s="112">
        <f t="shared" si="311"/>
        <v>695287.65</v>
      </c>
      <c r="V261" s="111">
        <f t="shared" si="312"/>
        <v>0</v>
      </c>
      <c r="W261" s="111">
        <f t="shared" si="313"/>
        <v>95925.330000000075</v>
      </c>
      <c r="X261" s="111"/>
      <c r="Y261" s="112">
        <f t="shared" si="315"/>
        <v>108787.0199999999</v>
      </c>
    </row>
    <row r="262" spans="1:25" s="108" customFormat="1" ht="30" customHeight="1" x14ac:dyDescent="0.25">
      <c r="A262" s="115" t="s">
        <v>105</v>
      </c>
      <c r="B262" s="114" t="s">
        <v>106</v>
      </c>
      <c r="C262" s="110">
        <v>100030000000</v>
      </c>
      <c r="D262" s="111">
        <f>D263</f>
        <v>14794000</v>
      </c>
      <c r="E262" s="111">
        <f t="shared" si="325"/>
        <v>0</v>
      </c>
      <c r="F262" s="111">
        <f t="shared" si="302"/>
        <v>14794000</v>
      </c>
      <c r="G262" s="111">
        <f t="shared" si="306"/>
        <v>14794000</v>
      </c>
      <c r="H262" s="111">
        <f t="shared" ref="H262:J262" si="347">H263</f>
        <v>0</v>
      </c>
      <c r="I262" s="111">
        <f t="shared" si="347"/>
        <v>0</v>
      </c>
      <c r="J262" s="111">
        <f t="shared" si="347"/>
        <v>0</v>
      </c>
      <c r="K262" s="111">
        <f t="shared" si="308"/>
        <v>14794000</v>
      </c>
      <c r="L262" s="112">
        <f t="shared" ref="L262:T262" si="348">L263</f>
        <v>3055955.08</v>
      </c>
      <c r="M262" s="112">
        <f t="shared" si="348"/>
        <v>4033257.3600000003</v>
      </c>
      <c r="N262" s="113">
        <f t="shared" si="348"/>
        <v>3572554.9299999997</v>
      </c>
      <c r="O262" s="111">
        <f t="shared" si="348"/>
        <v>0</v>
      </c>
      <c r="P262" s="111">
        <f t="shared" si="310"/>
        <v>10661767.370000001</v>
      </c>
      <c r="Q262" s="111">
        <f t="shared" si="348"/>
        <v>2856342.7300000004</v>
      </c>
      <c r="R262" s="111">
        <f t="shared" si="348"/>
        <v>4045526.99</v>
      </c>
      <c r="S262" s="112">
        <f t="shared" si="348"/>
        <v>3369201.5300000003</v>
      </c>
      <c r="T262" s="111">
        <f t="shared" si="348"/>
        <v>0</v>
      </c>
      <c r="U262" s="112">
        <f t="shared" si="311"/>
        <v>10271071.25</v>
      </c>
      <c r="V262" s="111">
        <f t="shared" si="312"/>
        <v>0</v>
      </c>
      <c r="W262" s="111">
        <f t="shared" si="313"/>
        <v>4132232.629999999</v>
      </c>
      <c r="X262" s="111">
        <f t="shared" ref="X262" si="349">X263</f>
        <v>0</v>
      </c>
      <c r="Y262" s="112">
        <f t="shared" si="315"/>
        <v>390696.12000000104</v>
      </c>
    </row>
    <row r="263" spans="1:25" s="108" customFormat="1" ht="30" customHeight="1" x14ac:dyDescent="0.25">
      <c r="A263" s="115" t="s">
        <v>107</v>
      </c>
      <c r="B263" s="114" t="s">
        <v>108</v>
      </c>
      <c r="C263" s="110">
        <v>100030300009</v>
      </c>
      <c r="D263" s="111">
        <f>D264+D265</f>
        <v>14794000</v>
      </c>
      <c r="E263" s="111">
        <f t="shared" si="325"/>
        <v>0</v>
      </c>
      <c r="F263" s="111">
        <f t="shared" si="302"/>
        <v>14794000</v>
      </c>
      <c r="G263" s="111">
        <f t="shared" si="306"/>
        <v>14794000</v>
      </c>
      <c r="H263" s="111">
        <f t="shared" ref="H263:J263" si="350">H264+H265</f>
        <v>0</v>
      </c>
      <c r="I263" s="111">
        <f t="shared" si="350"/>
        <v>0</v>
      </c>
      <c r="J263" s="111">
        <f t="shared" si="350"/>
        <v>0</v>
      </c>
      <c r="K263" s="111">
        <f t="shared" si="308"/>
        <v>14794000</v>
      </c>
      <c r="L263" s="112">
        <f t="shared" ref="L263:T263" si="351">L264+L265</f>
        <v>3055955.08</v>
      </c>
      <c r="M263" s="112">
        <f t="shared" si="351"/>
        <v>4033257.3600000003</v>
      </c>
      <c r="N263" s="113">
        <f t="shared" si="351"/>
        <v>3572554.9299999997</v>
      </c>
      <c r="O263" s="111">
        <f t="shared" si="351"/>
        <v>0</v>
      </c>
      <c r="P263" s="111">
        <f t="shared" si="310"/>
        <v>10661767.370000001</v>
      </c>
      <c r="Q263" s="111">
        <f t="shared" si="351"/>
        <v>2856342.7300000004</v>
      </c>
      <c r="R263" s="111">
        <f t="shared" si="351"/>
        <v>4045526.99</v>
      </c>
      <c r="S263" s="112">
        <f t="shared" si="351"/>
        <v>3369201.5300000003</v>
      </c>
      <c r="T263" s="111">
        <f t="shared" si="351"/>
        <v>0</v>
      </c>
      <c r="U263" s="112">
        <f t="shared" si="311"/>
        <v>10271071.25</v>
      </c>
      <c r="V263" s="111">
        <f t="shared" si="312"/>
        <v>0</v>
      </c>
      <c r="W263" s="111">
        <f t="shared" si="313"/>
        <v>4132232.629999999</v>
      </c>
      <c r="X263" s="111">
        <f t="shared" ref="X263" si="352">X264+X265</f>
        <v>0</v>
      </c>
      <c r="Y263" s="112">
        <f t="shared" si="315"/>
        <v>390696.12000000104</v>
      </c>
    </row>
    <row r="264" spans="1:25" s="108" customFormat="1" ht="30" customHeight="1" x14ac:dyDescent="0.25">
      <c r="A264" s="115" t="s">
        <v>109</v>
      </c>
      <c r="B264" s="114" t="s">
        <v>39</v>
      </c>
      <c r="C264" s="116"/>
      <c r="D264" s="111">
        <v>13976000</v>
      </c>
      <c r="E264" s="111">
        <f t="shared" si="325"/>
        <v>0</v>
      </c>
      <c r="F264" s="111">
        <f t="shared" si="302"/>
        <v>13976000</v>
      </c>
      <c r="G264" s="111">
        <f t="shared" si="306"/>
        <v>13976000</v>
      </c>
      <c r="H264" s="111"/>
      <c r="I264" s="111"/>
      <c r="J264" s="111"/>
      <c r="K264" s="111">
        <f t="shared" si="308"/>
        <v>13976000</v>
      </c>
      <c r="L264" s="112">
        <v>2828130.34</v>
      </c>
      <c r="M264" s="112">
        <v>3883028.72</v>
      </c>
      <c r="N264" s="113">
        <v>3303765.0599999996</v>
      </c>
      <c r="O264" s="111"/>
      <c r="P264" s="111">
        <f t="shared" si="310"/>
        <v>10014924.120000001</v>
      </c>
      <c r="Q264" s="111">
        <v>2628517.9900000002</v>
      </c>
      <c r="R264" s="111">
        <v>3895298.35</v>
      </c>
      <c r="S264" s="112">
        <v>3178292.66</v>
      </c>
      <c r="T264" s="111"/>
      <c r="U264" s="112">
        <f t="shared" si="311"/>
        <v>9702109</v>
      </c>
      <c r="V264" s="111">
        <f t="shared" si="312"/>
        <v>0</v>
      </c>
      <c r="W264" s="111">
        <f t="shared" si="313"/>
        <v>3961075.879999999</v>
      </c>
      <c r="X264" s="111"/>
      <c r="Y264" s="112">
        <f t="shared" si="315"/>
        <v>312815.12000000104</v>
      </c>
    </row>
    <row r="265" spans="1:25" s="108" customFormat="1" ht="30" customHeight="1" x14ac:dyDescent="0.25">
      <c r="A265" s="115" t="s">
        <v>110</v>
      </c>
      <c r="B265" s="114" t="s">
        <v>40</v>
      </c>
      <c r="C265" s="116"/>
      <c r="D265" s="111">
        <v>818000</v>
      </c>
      <c r="E265" s="111">
        <f t="shared" si="325"/>
        <v>0</v>
      </c>
      <c r="F265" s="111">
        <f t="shared" si="302"/>
        <v>818000</v>
      </c>
      <c r="G265" s="111">
        <f t="shared" si="306"/>
        <v>818000</v>
      </c>
      <c r="H265" s="111"/>
      <c r="I265" s="111"/>
      <c r="J265" s="111"/>
      <c r="K265" s="111">
        <f t="shared" si="308"/>
        <v>818000</v>
      </c>
      <c r="L265" s="112">
        <v>227824.74</v>
      </c>
      <c r="M265" s="112">
        <v>150228.64000000001</v>
      </c>
      <c r="N265" s="113">
        <v>268789.87</v>
      </c>
      <c r="O265" s="111"/>
      <c r="P265" s="111">
        <f t="shared" si="310"/>
        <v>646843.25</v>
      </c>
      <c r="Q265" s="111">
        <v>227824.74</v>
      </c>
      <c r="R265" s="111">
        <v>150228.64000000001</v>
      </c>
      <c r="S265" s="112">
        <v>190908.87</v>
      </c>
      <c r="T265" s="111"/>
      <c r="U265" s="112">
        <f t="shared" si="311"/>
        <v>568962.25</v>
      </c>
      <c r="V265" s="111">
        <f t="shared" si="312"/>
        <v>0</v>
      </c>
      <c r="W265" s="111">
        <f t="shared" si="313"/>
        <v>171156.75</v>
      </c>
      <c r="X265" s="111"/>
      <c r="Y265" s="112">
        <f t="shared" si="315"/>
        <v>77881</v>
      </c>
    </row>
    <row r="266" spans="1:25" s="108" customFormat="1" ht="30" customHeight="1" x14ac:dyDescent="0.25">
      <c r="A266" s="115" t="s">
        <v>111</v>
      </c>
      <c r="B266" s="114" t="s">
        <v>112</v>
      </c>
      <c r="C266" s="110">
        <v>100030000000</v>
      </c>
      <c r="D266" s="111">
        <f>D267</f>
        <v>16259000</v>
      </c>
      <c r="E266" s="111">
        <f t="shared" si="325"/>
        <v>0</v>
      </c>
      <c r="F266" s="111">
        <f t="shared" si="302"/>
        <v>16259000</v>
      </c>
      <c r="G266" s="111">
        <f t="shared" si="306"/>
        <v>16259000</v>
      </c>
      <c r="H266" s="111">
        <f t="shared" ref="H266:J266" si="353">H267</f>
        <v>0</v>
      </c>
      <c r="I266" s="111">
        <f t="shared" si="353"/>
        <v>0</v>
      </c>
      <c r="J266" s="111">
        <f t="shared" si="353"/>
        <v>0</v>
      </c>
      <c r="K266" s="111">
        <f t="shared" si="308"/>
        <v>16259000</v>
      </c>
      <c r="L266" s="112">
        <f t="shared" ref="L266:T266" si="354">L267</f>
        <v>3246022.34</v>
      </c>
      <c r="M266" s="112">
        <f t="shared" si="354"/>
        <v>4574217.8999999994</v>
      </c>
      <c r="N266" s="113">
        <f t="shared" si="354"/>
        <v>5550167.1600000001</v>
      </c>
      <c r="O266" s="111">
        <f t="shared" si="354"/>
        <v>0</v>
      </c>
      <c r="P266" s="111">
        <f t="shared" si="310"/>
        <v>13370407.399999999</v>
      </c>
      <c r="Q266" s="111">
        <f t="shared" si="354"/>
        <v>3095933.98</v>
      </c>
      <c r="R266" s="111">
        <f t="shared" si="354"/>
        <v>4724306.26</v>
      </c>
      <c r="S266" s="112">
        <f t="shared" si="354"/>
        <v>4799122.2200000007</v>
      </c>
      <c r="T266" s="111">
        <f t="shared" si="354"/>
        <v>0</v>
      </c>
      <c r="U266" s="112">
        <f t="shared" si="311"/>
        <v>12619362.460000001</v>
      </c>
      <c r="V266" s="111">
        <f t="shared" si="312"/>
        <v>0</v>
      </c>
      <c r="W266" s="111">
        <f t="shared" si="313"/>
        <v>2888592.6000000015</v>
      </c>
      <c r="X266" s="111">
        <f t="shared" ref="X266" si="355">X267</f>
        <v>0</v>
      </c>
      <c r="Y266" s="112">
        <f t="shared" si="315"/>
        <v>751044.93999999762</v>
      </c>
    </row>
    <row r="267" spans="1:25" s="108" customFormat="1" ht="30" customHeight="1" x14ac:dyDescent="0.25">
      <c r="A267" s="115" t="s">
        <v>113</v>
      </c>
      <c r="B267" s="114" t="s">
        <v>114</v>
      </c>
      <c r="C267" s="110">
        <v>100030300010</v>
      </c>
      <c r="D267" s="111">
        <f>D268+D269</f>
        <v>16259000</v>
      </c>
      <c r="E267" s="111">
        <f t="shared" si="325"/>
        <v>0</v>
      </c>
      <c r="F267" s="111">
        <f t="shared" si="302"/>
        <v>16259000</v>
      </c>
      <c r="G267" s="111">
        <f t="shared" si="306"/>
        <v>16259000</v>
      </c>
      <c r="H267" s="111">
        <f t="shared" ref="H267:J267" si="356">H268+H269</f>
        <v>0</v>
      </c>
      <c r="I267" s="111">
        <f t="shared" si="356"/>
        <v>0</v>
      </c>
      <c r="J267" s="111">
        <f t="shared" si="356"/>
        <v>0</v>
      </c>
      <c r="K267" s="111">
        <f t="shared" si="308"/>
        <v>16259000</v>
      </c>
      <c r="L267" s="112">
        <f t="shared" ref="L267:T267" si="357">L268+L269</f>
        <v>3246022.34</v>
      </c>
      <c r="M267" s="112">
        <f t="shared" si="357"/>
        <v>4574217.8999999994</v>
      </c>
      <c r="N267" s="113">
        <f t="shared" si="357"/>
        <v>5550167.1600000001</v>
      </c>
      <c r="O267" s="111">
        <f t="shared" si="357"/>
        <v>0</v>
      </c>
      <c r="P267" s="111">
        <f t="shared" si="310"/>
        <v>13370407.399999999</v>
      </c>
      <c r="Q267" s="111">
        <f t="shared" si="357"/>
        <v>3095933.98</v>
      </c>
      <c r="R267" s="111">
        <f t="shared" si="357"/>
        <v>4724306.26</v>
      </c>
      <c r="S267" s="112">
        <f t="shared" si="357"/>
        <v>4799122.2200000007</v>
      </c>
      <c r="T267" s="111">
        <f t="shared" si="357"/>
        <v>0</v>
      </c>
      <c r="U267" s="112">
        <f t="shared" si="311"/>
        <v>12619362.460000001</v>
      </c>
      <c r="V267" s="111">
        <f t="shared" si="312"/>
        <v>0</v>
      </c>
      <c r="W267" s="111">
        <f t="shared" si="313"/>
        <v>2888592.6000000015</v>
      </c>
      <c r="X267" s="111">
        <f t="shared" ref="X267" si="358">X268+X269</f>
        <v>0</v>
      </c>
      <c r="Y267" s="112">
        <f t="shared" si="315"/>
        <v>751044.93999999762</v>
      </c>
    </row>
    <row r="268" spans="1:25" s="108" customFormat="1" ht="30" customHeight="1" x14ac:dyDescent="0.25">
      <c r="A268" s="115" t="s">
        <v>115</v>
      </c>
      <c r="B268" s="114" t="s">
        <v>39</v>
      </c>
      <c r="C268" s="116"/>
      <c r="D268" s="111">
        <v>13157000</v>
      </c>
      <c r="E268" s="111">
        <f t="shared" si="325"/>
        <v>0</v>
      </c>
      <c r="F268" s="111">
        <f t="shared" si="302"/>
        <v>13157000</v>
      </c>
      <c r="G268" s="111">
        <f t="shared" si="306"/>
        <v>13157000</v>
      </c>
      <c r="H268" s="111"/>
      <c r="I268" s="111"/>
      <c r="J268" s="111"/>
      <c r="K268" s="111">
        <f t="shared" si="308"/>
        <v>13157000</v>
      </c>
      <c r="L268" s="112">
        <v>2749330.61</v>
      </c>
      <c r="M268" s="112">
        <v>4417991.8899999997</v>
      </c>
      <c r="N268" s="113">
        <v>4114821.8600000003</v>
      </c>
      <c r="O268" s="111"/>
      <c r="P268" s="111">
        <f t="shared" si="310"/>
        <v>11282144.359999999</v>
      </c>
      <c r="Q268" s="111">
        <v>2599242.25</v>
      </c>
      <c r="R268" s="111">
        <v>4568080.25</v>
      </c>
      <c r="S268" s="112">
        <v>4095848.4400000004</v>
      </c>
      <c r="T268" s="111"/>
      <c r="U268" s="112">
        <f t="shared" si="311"/>
        <v>11263170.940000001</v>
      </c>
      <c r="V268" s="111">
        <f t="shared" si="312"/>
        <v>0</v>
      </c>
      <c r="W268" s="111">
        <f t="shared" si="313"/>
        <v>1874855.6400000006</v>
      </c>
      <c r="X268" s="111"/>
      <c r="Y268" s="112">
        <f t="shared" si="315"/>
        <v>18973.419999998063</v>
      </c>
    </row>
    <row r="269" spans="1:25" s="108" customFormat="1" ht="30" customHeight="1" x14ac:dyDescent="0.25">
      <c r="A269" s="115" t="s">
        <v>116</v>
      </c>
      <c r="B269" s="114" t="s">
        <v>40</v>
      </c>
      <c r="C269" s="116"/>
      <c r="D269" s="111">
        <v>3102000</v>
      </c>
      <c r="E269" s="111">
        <f t="shared" si="325"/>
        <v>0</v>
      </c>
      <c r="F269" s="111">
        <f t="shared" si="302"/>
        <v>3102000</v>
      </c>
      <c r="G269" s="111">
        <f t="shared" si="306"/>
        <v>3102000</v>
      </c>
      <c r="H269" s="111"/>
      <c r="I269" s="111"/>
      <c r="J269" s="111"/>
      <c r="K269" s="111">
        <f t="shared" si="308"/>
        <v>3102000</v>
      </c>
      <c r="L269" s="112">
        <v>496691.73</v>
      </c>
      <c r="M269" s="112">
        <v>156226.01</v>
      </c>
      <c r="N269" s="113">
        <v>1435345.3</v>
      </c>
      <c r="O269" s="111"/>
      <c r="P269" s="111">
        <f t="shared" si="310"/>
        <v>2088263.04</v>
      </c>
      <c r="Q269" s="111">
        <v>496691.73</v>
      </c>
      <c r="R269" s="111">
        <v>156226.01</v>
      </c>
      <c r="S269" s="112">
        <v>703273.78</v>
      </c>
      <c r="T269" s="111"/>
      <c r="U269" s="112">
        <f t="shared" si="311"/>
        <v>1356191.52</v>
      </c>
      <c r="V269" s="111">
        <f t="shared" si="312"/>
        <v>0</v>
      </c>
      <c r="W269" s="111">
        <f t="shared" si="313"/>
        <v>1013736.96</v>
      </c>
      <c r="X269" s="111"/>
      <c r="Y269" s="112">
        <f t="shared" si="315"/>
        <v>732071.52</v>
      </c>
    </row>
    <row r="270" spans="1:25" s="108" customFormat="1" ht="30" customHeight="1" x14ac:dyDescent="0.25">
      <c r="A270" s="115" t="s">
        <v>117</v>
      </c>
      <c r="B270" s="114" t="s">
        <v>118</v>
      </c>
      <c r="C270" s="110">
        <v>100030000000</v>
      </c>
      <c r="D270" s="111">
        <f>D271</f>
        <v>15378000</v>
      </c>
      <c r="E270" s="111">
        <f t="shared" si="325"/>
        <v>0</v>
      </c>
      <c r="F270" s="111">
        <f t="shared" si="302"/>
        <v>15378000</v>
      </c>
      <c r="G270" s="111">
        <f t="shared" si="306"/>
        <v>15378000</v>
      </c>
      <c r="H270" s="111">
        <f t="shared" ref="H270:J270" si="359">H271</f>
        <v>0</v>
      </c>
      <c r="I270" s="111">
        <f t="shared" si="359"/>
        <v>0</v>
      </c>
      <c r="J270" s="111">
        <f t="shared" si="359"/>
        <v>0</v>
      </c>
      <c r="K270" s="111">
        <f t="shared" si="308"/>
        <v>15378000</v>
      </c>
      <c r="L270" s="112">
        <f t="shared" ref="L270:T270" si="360">L271</f>
        <v>2943075.85</v>
      </c>
      <c r="M270" s="112">
        <f t="shared" si="360"/>
        <v>3232654.4800000009</v>
      </c>
      <c r="N270" s="113">
        <f t="shared" si="360"/>
        <v>3940705.37</v>
      </c>
      <c r="O270" s="111">
        <f t="shared" si="360"/>
        <v>0</v>
      </c>
      <c r="P270" s="111">
        <f t="shared" si="310"/>
        <v>10116435.700000001</v>
      </c>
      <c r="Q270" s="111">
        <f t="shared" si="360"/>
        <v>2884734.85</v>
      </c>
      <c r="R270" s="111">
        <f t="shared" si="360"/>
        <v>3118075.48</v>
      </c>
      <c r="S270" s="112">
        <f t="shared" si="360"/>
        <v>3925285.37</v>
      </c>
      <c r="T270" s="111">
        <f t="shared" si="360"/>
        <v>0</v>
      </c>
      <c r="U270" s="112">
        <f t="shared" si="311"/>
        <v>9928095.6999999993</v>
      </c>
      <c r="V270" s="111">
        <f t="shared" si="312"/>
        <v>0</v>
      </c>
      <c r="W270" s="111">
        <f t="shared" si="313"/>
        <v>5261564.2999999989</v>
      </c>
      <c r="X270" s="111">
        <f t="shared" ref="X270" si="361">X271</f>
        <v>0</v>
      </c>
      <c r="Y270" s="112">
        <f t="shared" si="315"/>
        <v>188340.00000000186</v>
      </c>
    </row>
    <row r="271" spans="1:25" s="108" customFormat="1" ht="30" customHeight="1" x14ac:dyDescent="0.25">
      <c r="A271" s="115" t="s">
        <v>119</v>
      </c>
      <c r="B271" s="114" t="s">
        <v>120</v>
      </c>
      <c r="C271" s="110">
        <v>100030300011</v>
      </c>
      <c r="D271" s="111">
        <f>D272+D273</f>
        <v>15378000</v>
      </c>
      <c r="E271" s="111">
        <f t="shared" si="325"/>
        <v>0</v>
      </c>
      <c r="F271" s="111">
        <f t="shared" si="302"/>
        <v>15378000</v>
      </c>
      <c r="G271" s="111">
        <f t="shared" si="306"/>
        <v>15378000</v>
      </c>
      <c r="H271" s="111">
        <f t="shared" ref="H271:J271" si="362">H272+H273</f>
        <v>0</v>
      </c>
      <c r="I271" s="111">
        <f t="shared" si="362"/>
        <v>0</v>
      </c>
      <c r="J271" s="111">
        <f t="shared" si="362"/>
        <v>0</v>
      </c>
      <c r="K271" s="111">
        <f t="shared" si="308"/>
        <v>15378000</v>
      </c>
      <c r="L271" s="112">
        <f t="shared" ref="L271:T271" si="363">L272+L273</f>
        <v>2943075.85</v>
      </c>
      <c r="M271" s="112">
        <f t="shared" si="363"/>
        <v>3232654.4800000009</v>
      </c>
      <c r="N271" s="113">
        <f t="shared" si="363"/>
        <v>3940705.37</v>
      </c>
      <c r="O271" s="111">
        <f t="shared" si="363"/>
        <v>0</v>
      </c>
      <c r="P271" s="111">
        <f t="shared" si="310"/>
        <v>10116435.700000001</v>
      </c>
      <c r="Q271" s="111">
        <f t="shared" si="363"/>
        <v>2884734.85</v>
      </c>
      <c r="R271" s="111">
        <f t="shared" si="363"/>
        <v>3118075.48</v>
      </c>
      <c r="S271" s="112">
        <f t="shared" si="363"/>
        <v>3925285.37</v>
      </c>
      <c r="T271" s="111">
        <f t="shared" si="363"/>
        <v>0</v>
      </c>
      <c r="U271" s="112">
        <f t="shared" si="311"/>
        <v>9928095.6999999993</v>
      </c>
      <c r="V271" s="111">
        <f t="shared" si="312"/>
        <v>0</v>
      </c>
      <c r="W271" s="111">
        <f t="shared" si="313"/>
        <v>5261564.2999999989</v>
      </c>
      <c r="X271" s="111">
        <f t="shared" ref="X271" si="364">X272+X273</f>
        <v>0</v>
      </c>
      <c r="Y271" s="112">
        <f t="shared" si="315"/>
        <v>188340.00000000186</v>
      </c>
    </row>
    <row r="272" spans="1:25" s="108" customFormat="1" ht="30" customHeight="1" x14ac:dyDescent="0.25">
      <c r="A272" s="115" t="s">
        <v>121</v>
      </c>
      <c r="B272" s="114" t="s">
        <v>39</v>
      </c>
      <c r="C272" s="116"/>
      <c r="D272" s="111">
        <v>14371000</v>
      </c>
      <c r="E272" s="111">
        <f t="shared" si="325"/>
        <v>0</v>
      </c>
      <c r="F272" s="111">
        <f t="shared" si="302"/>
        <v>14371000</v>
      </c>
      <c r="G272" s="111">
        <f t="shared" si="306"/>
        <v>14371000</v>
      </c>
      <c r="H272" s="111"/>
      <c r="I272" s="111"/>
      <c r="J272" s="111"/>
      <c r="K272" s="111">
        <f t="shared" si="308"/>
        <v>14371000</v>
      </c>
      <c r="L272" s="112">
        <v>2764934.85</v>
      </c>
      <c r="M272" s="112">
        <v>2948294.4800000009</v>
      </c>
      <c r="N272" s="113">
        <v>3789525.37</v>
      </c>
      <c r="O272" s="111"/>
      <c r="P272" s="111">
        <f t="shared" si="310"/>
        <v>9502754.7000000011</v>
      </c>
      <c r="Q272" s="111">
        <v>2764934.85</v>
      </c>
      <c r="R272" s="111">
        <v>2948294.48</v>
      </c>
      <c r="S272" s="112">
        <v>3759525.37</v>
      </c>
      <c r="T272" s="111"/>
      <c r="U272" s="112">
        <f t="shared" si="311"/>
        <v>9472754.6999999993</v>
      </c>
      <c r="V272" s="111">
        <f t="shared" si="312"/>
        <v>0</v>
      </c>
      <c r="W272" s="111">
        <f t="shared" si="313"/>
        <v>4868245.2999999989</v>
      </c>
      <c r="X272" s="111"/>
      <c r="Y272" s="112">
        <f t="shared" si="315"/>
        <v>30000.000000001863</v>
      </c>
    </row>
    <row r="273" spans="1:25" s="108" customFormat="1" ht="30" customHeight="1" x14ac:dyDescent="0.25">
      <c r="A273" s="115" t="s">
        <v>122</v>
      </c>
      <c r="B273" s="114" t="s">
        <v>40</v>
      </c>
      <c r="C273" s="116"/>
      <c r="D273" s="111">
        <v>1007000</v>
      </c>
      <c r="E273" s="111">
        <f t="shared" si="325"/>
        <v>0</v>
      </c>
      <c r="F273" s="111">
        <f t="shared" si="302"/>
        <v>1007000</v>
      </c>
      <c r="G273" s="111">
        <f t="shared" si="306"/>
        <v>1007000</v>
      </c>
      <c r="H273" s="111"/>
      <c r="I273" s="111"/>
      <c r="J273" s="111"/>
      <c r="K273" s="111">
        <f t="shared" si="308"/>
        <v>1007000</v>
      </c>
      <c r="L273" s="112">
        <v>178141</v>
      </c>
      <c r="M273" s="112">
        <v>284360</v>
      </c>
      <c r="N273" s="113">
        <v>151180</v>
      </c>
      <c r="O273" s="111"/>
      <c r="P273" s="111">
        <f t="shared" si="310"/>
        <v>613681</v>
      </c>
      <c r="Q273" s="111">
        <v>119800</v>
      </c>
      <c r="R273" s="111">
        <v>169781</v>
      </c>
      <c r="S273" s="112">
        <v>165760</v>
      </c>
      <c r="T273" s="111"/>
      <c r="U273" s="112">
        <f t="shared" si="311"/>
        <v>455341</v>
      </c>
      <c r="V273" s="111">
        <f t="shared" si="312"/>
        <v>0</v>
      </c>
      <c r="W273" s="111">
        <f t="shared" si="313"/>
        <v>393319</v>
      </c>
      <c r="X273" s="111"/>
      <c r="Y273" s="112">
        <f t="shared" si="315"/>
        <v>158340</v>
      </c>
    </row>
    <row r="274" spans="1:25" s="108" customFormat="1" ht="30" customHeight="1" x14ac:dyDescent="0.25">
      <c r="A274" s="115" t="s">
        <v>123</v>
      </c>
      <c r="B274" s="114" t="s">
        <v>124</v>
      </c>
      <c r="C274" s="110">
        <v>100030000000</v>
      </c>
      <c r="D274" s="111">
        <f>D275</f>
        <v>17327000</v>
      </c>
      <c r="E274" s="111">
        <f t="shared" si="325"/>
        <v>0</v>
      </c>
      <c r="F274" s="111">
        <f t="shared" si="302"/>
        <v>17327000</v>
      </c>
      <c r="G274" s="111">
        <f t="shared" si="306"/>
        <v>17327000</v>
      </c>
      <c r="H274" s="111">
        <f t="shared" ref="H274:J274" si="365">H275</f>
        <v>0</v>
      </c>
      <c r="I274" s="111">
        <f t="shared" si="365"/>
        <v>0</v>
      </c>
      <c r="J274" s="111">
        <f t="shared" si="365"/>
        <v>0</v>
      </c>
      <c r="K274" s="111">
        <f t="shared" si="308"/>
        <v>17327000</v>
      </c>
      <c r="L274" s="112">
        <f t="shared" ref="L274:T274" si="366">L275</f>
        <v>3665494.53</v>
      </c>
      <c r="M274" s="112">
        <f t="shared" si="366"/>
        <v>4697755.84</v>
      </c>
      <c r="N274" s="113">
        <f t="shared" si="366"/>
        <v>3497192.19</v>
      </c>
      <c r="O274" s="111">
        <f t="shared" si="366"/>
        <v>0</v>
      </c>
      <c r="P274" s="111">
        <f t="shared" si="310"/>
        <v>11860442.559999999</v>
      </c>
      <c r="Q274" s="111">
        <f t="shared" si="366"/>
        <v>3665494.53</v>
      </c>
      <c r="R274" s="111">
        <f t="shared" si="366"/>
        <v>4697755.84</v>
      </c>
      <c r="S274" s="112">
        <f t="shared" si="366"/>
        <v>3497192.19</v>
      </c>
      <c r="T274" s="111">
        <f t="shared" si="366"/>
        <v>0</v>
      </c>
      <c r="U274" s="112">
        <f t="shared" si="311"/>
        <v>11860442.559999999</v>
      </c>
      <c r="V274" s="111">
        <f t="shared" si="312"/>
        <v>0</v>
      </c>
      <c r="W274" s="111">
        <f t="shared" si="313"/>
        <v>5466557.4400000013</v>
      </c>
      <c r="X274" s="111">
        <f t="shared" ref="X274" si="367">X275</f>
        <v>0</v>
      </c>
      <c r="Y274" s="112">
        <f t="shared" si="315"/>
        <v>0</v>
      </c>
    </row>
    <row r="275" spans="1:25" s="108" customFormat="1" ht="30" customHeight="1" x14ac:dyDescent="0.25">
      <c r="A275" s="115" t="s">
        <v>125</v>
      </c>
      <c r="B275" s="114" t="s">
        <v>126</v>
      </c>
      <c r="C275" s="110">
        <v>100030300012</v>
      </c>
      <c r="D275" s="111">
        <f>D276+D277</f>
        <v>17327000</v>
      </c>
      <c r="E275" s="111">
        <f t="shared" si="325"/>
        <v>0</v>
      </c>
      <c r="F275" s="111">
        <f t="shared" si="302"/>
        <v>17327000</v>
      </c>
      <c r="G275" s="111">
        <f t="shared" si="306"/>
        <v>17327000</v>
      </c>
      <c r="H275" s="111">
        <f t="shared" ref="H275:J275" si="368">H276+H277</f>
        <v>0</v>
      </c>
      <c r="I275" s="111">
        <f t="shared" si="368"/>
        <v>0</v>
      </c>
      <c r="J275" s="111">
        <f t="shared" si="368"/>
        <v>0</v>
      </c>
      <c r="K275" s="111">
        <f t="shared" si="308"/>
        <v>17327000</v>
      </c>
      <c r="L275" s="112">
        <f t="shared" ref="L275:T275" si="369">L276+L277</f>
        <v>3665494.53</v>
      </c>
      <c r="M275" s="112">
        <f t="shared" si="369"/>
        <v>4697755.84</v>
      </c>
      <c r="N275" s="113">
        <f t="shared" si="369"/>
        <v>3497192.19</v>
      </c>
      <c r="O275" s="111">
        <f t="shared" si="369"/>
        <v>0</v>
      </c>
      <c r="P275" s="111">
        <f t="shared" si="310"/>
        <v>11860442.559999999</v>
      </c>
      <c r="Q275" s="111">
        <f t="shared" si="369"/>
        <v>3665494.53</v>
      </c>
      <c r="R275" s="111">
        <f t="shared" si="369"/>
        <v>4697755.84</v>
      </c>
      <c r="S275" s="112">
        <f t="shared" si="369"/>
        <v>3497192.19</v>
      </c>
      <c r="T275" s="111">
        <f t="shared" si="369"/>
        <v>0</v>
      </c>
      <c r="U275" s="112">
        <f t="shared" si="311"/>
        <v>11860442.559999999</v>
      </c>
      <c r="V275" s="111">
        <f t="shared" si="312"/>
        <v>0</v>
      </c>
      <c r="W275" s="111">
        <f t="shared" si="313"/>
        <v>5466557.4400000013</v>
      </c>
      <c r="X275" s="111">
        <f t="shared" ref="X275" si="370">X276+X277</f>
        <v>0</v>
      </c>
      <c r="Y275" s="112">
        <f t="shared" si="315"/>
        <v>0</v>
      </c>
    </row>
    <row r="276" spans="1:25" s="108" customFormat="1" ht="30" customHeight="1" x14ac:dyDescent="0.25">
      <c r="A276" s="115" t="s">
        <v>127</v>
      </c>
      <c r="B276" s="114" t="s">
        <v>39</v>
      </c>
      <c r="C276" s="116"/>
      <c r="D276" s="111">
        <v>16973000</v>
      </c>
      <c r="E276" s="111">
        <f t="shared" si="325"/>
        <v>0</v>
      </c>
      <c r="F276" s="111">
        <f t="shared" si="302"/>
        <v>16973000</v>
      </c>
      <c r="G276" s="111">
        <f t="shared" si="306"/>
        <v>16973000</v>
      </c>
      <c r="H276" s="111"/>
      <c r="I276" s="111"/>
      <c r="J276" s="111"/>
      <c r="K276" s="111">
        <f t="shared" si="308"/>
        <v>16973000</v>
      </c>
      <c r="L276" s="112">
        <v>3581418.53</v>
      </c>
      <c r="M276" s="112">
        <v>4637985.84</v>
      </c>
      <c r="N276" s="113">
        <v>3354892.19</v>
      </c>
      <c r="O276" s="111"/>
      <c r="P276" s="111">
        <f t="shared" si="310"/>
        <v>11574296.559999999</v>
      </c>
      <c r="Q276" s="111">
        <v>3581418.53</v>
      </c>
      <c r="R276" s="111">
        <v>4637985.84</v>
      </c>
      <c r="S276" s="112">
        <v>3354892.19</v>
      </c>
      <c r="T276" s="111"/>
      <c r="U276" s="112">
        <f t="shared" si="311"/>
        <v>11574296.559999999</v>
      </c>
      <c r="V276" s="111">
        <f t="shared" si="312"/>
        <v>0</v>
      </c>
      <c r="W276" s="111">
        <f t="shared" si="313"/>
        <v>5398703.4400000013</v>
      </c>
      <c r="X276" s="111"/>
      <c r="Y276" s="112">
        <f t="shared" si="315"/>
        <v>0</v>
      </c>
    </row>
    <row r="277" spans="1:25" s="108" customFormat="1" ht="30" customHeight="1" x14ac:dyDescent="0.25">
      <c r="A277" s="115" t="s">
        <v>128</v>
      </c>
      <c r="B277" s="114" t="s">
        <v>40</v>
      </c>
      <c r="C277" s="116"/>
      <c r="D277" s="111">
        <v>354000</v>
      </c>
      <c r="E277" s="111">
        <f t="shared" si="325"/>
        <v>0</v>
      </c>
      <c r="F277" s="111">
        <f t="shared" si="302"/>
        <v>354000</v>
      </c>
      <c r="G277" s="111">
        <f t="shared" si="306"/>
        <v>354000</v>
      </c>
      <c r="H277" s="111"/>
      <c r="I277" s="111"/>
      <c r="J277" s="111"/>
      <c r="K277" s="111">
        <f t="shared" si="308"/>
        <v>354000</v>
      </c>
      <c r="L277" s="112">
        <v>84076</v>
      </c>
      <c r="M277" s="112">
        <v>59770</v>
      </c>
      <c r="N277" s="113">
        <v>142300</v>
      </c>
      <c r="O277" s="111"/>
      <c r="P277" s="111">
        <f t="shared" si="310"/>
        <v>286146</v>
      </c>
      <c r="Q277" s="111">
        <v>84076</v>
      </c>
      <c r="R277" s="111">
        <v>59770</v>
      </c>
      <c r="S277" s="112">
        <v>142300</v>
      </c>
      <c r="T277" s="111"/>
      <c r="U277" s="112">
        <f t="shared" si="311"/>
        <v>286146</v>
      </c>
      <c r="V277" s="111">
        <f t="shared" si="312"/>
        <v>0</v>
      </c>
      <c r="W277" s="111">
        <f t="shared" si="313"/>
        <v>67854</v>
      </c>
      <c r="X277" s="111"/>
      <c r="Y277" s="112">
        <f t="shared" si="315"/>
        <v>0</v>
      </c>
    </row>
    <row r="278" spans="1:25" s="108" customFormat="1" ht="30" customHeight="1" x14ac:dyDescent="0.25">
      <c r="A278" s="115" t="s">
        <v>129</v>
      </c>
      <c r="B278" s="114" t="s">
        <v>130</v>
      </c>
      <c r="C278" s="110">
        <v>100030000000</v>
      </c>
      <c r="D278" s="111">
        <f>D279</f>
        <v>70055000</v>
      </c>
      <c r="E278" s="111">
        <f t="shared" si="325"/>
        <v>-1193400</v>
      </c>
      <c r="F278" s="111">
        <f t="shared" si="302"/>
        <v>68861600</v>
      </c>
      <c r="G278" s="111">
        <f t="shared" si="306"/>
        <v>70055000</v>
      </c>
      <c r="H278" s="111">
        <f t="shared" ref="H278:J278" si="371">H279</f>
        <v>0</v>
      </c>
      <c r="I278" s="111">
        <f t="shared" si="371"/>
        <v>-1193400</v>
      </c>
      <c r="J278" s="111">
        <f t="shared" si="371"/>
        <v>0</v>
      </c>
      <c r="K278" s="111">
        <f t="shared" si="308"/>
        <v>68861600</v>
      </c>
      <c r="L278" s="112">
        <f t="shared" ref="L278:T278" si="372">L279</f>
        <v>11261669.59</v>
      </c>
      <c r="M278" s="112">
        <f t="shared" si="372"/>
        <v>31180079.629999999</v>
      </c>
      <c r="N278" s="113">
        <f t="shared" si="372"/>
        <v>13312183.58</v>
      </c>
      <c r="O278" s="111">
        <f t="shared" si="372"/>
        <v>0</v>
      </c>
      <c r="P278" s="111">
        <f t="shared" si="310"/>
        <v>55753932.799999997</v>
      </c>
      <c r="Q278" s="111">
        <f t="shared" si="372"/>
        <v>10893437.689999999</v>
      </c>
      <c r="R278" s="111">
        <f t="shared" si="372"/>
        <v>23383107.590000004</v>
      </c>
      <c r="S278" s="112">
        <f t="shared" si="372"/>
        <v>16116735.609999996</v>
      </c>
      <c r="T278" s="111">
        <f t="shared" si="372"/>
        <v>0</v>
      </c>
      <c r="U278" s="112">
        <f t="shared" si="311"/>
        <v>50393280.890000001</v>
      </c>
      <c r="V278" s="111">
        <f t="shared" si="312"/>
        <v>0</v>
      </c>
      <c r="W278" s="111">
        <f t="shared" si="313"/>
        <v>13107667.200000003</v>
      </c>
      <c r="X278" s="111">
        <f t="shared" ref="X278" si="373">X279</f>
        <v>7208.16</v>
      </c>
      <c r="Y278" s="112">
        <f t="shared" si="315"/>
        <v>5353443.7499999963</v>
      </c>
    </row>
    <row r="279" spans="1:25" s="108" customFormat="1" ht="30" customHeight="1" x14ac:dyDescent="0.25">
      <c r="A279" s="115" t="s">
        <v>131</v>
      </c>
      <c r="B279" s="114" t="s">
        <v>132</v>
      </c>
      <c r="C279" s="110">
        <v>100030100000</v>
      </c>
      <c r="D279" s="111">
        <f>D280+D281</f>
        <v>70055000</v>
      </c>
      <c r="E279" s="111">
        <f t="shared" si="325"/>
        <v>-1193400</v>
      </c>
      <c r="F279" s="111">
        <f t="shared" si="302"/>
        <v>68861600</v>
      </c>
      <c r="G279" s="111">
        <f t="shared" si="306"/>
        <v>70055000</v>
      </c>
      <c r="H279" s="111">
        <f t="shared" ref="H279:X279" si="374">H280+H281</f>
        <v>0</v>
      </c>
      <c r="I279" s="111">
        <f t="shared" si="374"/>
        <v>-1193400</v>
      </c>
      <c r="J279" s="111">
        <f t="shared" si="374"/>
        <v>0</v>
      </c>
      <c r="K279" s="111">
        <f t="shared" si="308"/>
        <v>68861600</v>
      </c>
      <c r="L279" s="112">
        <f t="shared" si="374"/>
        <v>11261669.59</v>
      </c>
      <c r="M279" s="112">
        <f t="shared" si="374"/>
        <v>31180079.629999999</v>
      </c>
      <c r="N279" s="113">
        <f t="shared" si="374"/>
        <v>13312183.58</v>
      </c>
      <c r="O279" s="111">
        <f t="shared" si="374"/>
        <v>0</v>
      </c>
      <c r="P279" s="111">
        <f t="shared" si="310"/>
        <v>55753932.799999997</v>
      </c>
      <c r="Q279" s="111">
        <f t="shared" si="374"/>
        <v>10893437.689999999</v>
      </c>
      <c r="R279" s="111">
        <f t="shared" si="374"/>
        <v>23383107.590000004</v>
      </c>
      <c r="S279" s="112">
        <f t="shared" si="374"/>
        <v>16116735.609999996</v>
      </c>
      <c r="T279" s="111">
        <f t="shared" si="374"/>
        <v>0</v>
      </c>
      <c r="U279" s="112">
        <f t="shared" si="311"/>
        <v>50393280.890000001</v>
      </c>
      <c r="V279" s="111">
        <f t="shared" si="312"/>
        <v>0</v>
      </c>
      <c r="W279" s="111">
        <f t="shared" si="313"/>
        <v>13107667.200000003</v>
      </c>
      <c r="X279" s="111">
        <f t="shared" si="374"/>
        <v>7208.16</v>
      </c>
      <c r="Y279" s="112">
        <f t="shared" si="315"/>
        <v>5353443.7499999963</v>
      </c>
    </row>
    <row r="280" spans="1:25" s="108" customFormat="1" ht="30" customHeight="1" x14ac:dyDescent="0.25">
      <c r="A280" s="115" t="s">
        <v>133</v>
      </c>
      <c r="B280" s="114" t="s">
        <v>39</v>
      </c>
      <c r="C280" s="116"/>
      <c r="D280" s="111">
        <v>47766000</v>
      </c>
      <c r="E280" s="111">
        <f t="shared" si="325"/>
        <v>0</v>
      </c>
      <c r="F280" s="111">
        <f t="shared" si="302"/>
        <v>47766000</v>
      </c>
      <c r="G280" s="111">
        <f t="shared" si="306"/>
        <v>47766000</v>
      </c>
      <c r="H280" s="111"/>
      <c r="I280" s="111"/>
      <c r="J280" s="111"/>
      <c r="K280" s="111">
        <f t="shared" si="308"/>
        <v>47766000</v>
      </c>
      <c r="L280" s="112">
        <v>10080750</v>
      </c>
      <c r="M280" s="112">
        <v>16937916</v>
      </c>
      <c r="N280" s="113">
        <v>10080750</v>
      </c>
      <c r="O280" s="111"/>
      <c r="P280" s="111">
        <f t="shared" si="310"/>
        <v>37099416</v>
      </c>
      <c r="Q280" s="111">
        <v>10080750</v>
      </c>
      <c r="R280" s="111">
        <v>13619333</v>
      </c>
      <c r="S280" s="112">
        <v>10576317.409999996</v>
      </c>
      <c r="T280" s="111"/>
      <c r="U280" s="112">
        <f t="shared" si="311"/>
        <v>34276400.409999996</v>
      </c>
      <c r="V280" s="111">
        <f t="shared" si="312"/>
        <v>0</v>
      </c>
      <c r="W280" s="111">
        <f t="shared" si="313"/>
        <v>10666584</v>
      </c>
      <c r="X280" s="111"/>
      <c r="Y280" s="112">
        <f t="shared" si="315"/>
        <v>2823015.5900000036</v>
      </c>
    </row>
    <row r="281" spans="1:25" s="108" customFormat="1" ht="30" customHeight="1" x14ac:dyDescent="0.25">
      <c r="A281" s="115" t="s">
        <v>134</v>
      </c>
      <c r="B281" s="114" t="s">
        <v>40</v>
      </c>
      <c r="C281" s="116"/>
      <c r="D281" s="111">
        <v>22289000</v>
      </c>
      <c r="E281" s="111">
        <f t="shared" si="325"/>
        <v>-1193400</v>
      </c>
      <c r="F281" s="111">
        <f t="shared" si="302"/>
        <v>21095600</v>
      </c>
      <c r="G281" s="111">
        <f t="shared" si="306"/>
        <v>22289000</v>
      </c>
      <c r="H281" s="111"/>
      <c r="I281" s="111">
        <v>-1193400</v>
      </c>
      <c r="J281" s="111"/>
      <c r="K281" s="111">
        <f t="shared" si="308"/>
        <v>21095600</v>
      </c>
      <c r="L281" s="112">
        <v>1180919.5900000001</v>
      </c>
      <c r="M281" s="112">
        <v>14242163.629999999</v>
      </c>
      <c r="N281" s="113">
        <f>18654516.8-15423083.22</f>
        <v>3231433.58</v>
      </c>
      <c r="O281" s="111"/>
      <c r="P281" s="111">
        <f t="shared" si="310"/>
        <v>18654516.799999997</v>
      </c>
      <c r="Q281" s="111">
        <v>812687.69</v>
      </c>
      <c r="R281" s="111">
        <v>9763774.5900000017</v>
      </c>
      <c r="S281" s="112">
        <v>5540418.2000000002</v>
      </c>
      <c r="T281" s="111"/>
      <c r="U281" s="112">
        <f t="shared" si="311"/>
        <v>16116880.48</v>
      </c>
      <c r="V281" s="111">
        <f t="shared" si="312"/>
        <v>0</v>
      </c>
      <c r="W281" s="111">
        <f t="shared" si="313"/>
        <v>2441083.200000003</v>
      </c>
      <c r="X281" s="111">
        <v>7208.16</v>
      </c>
      <c r="Y281" s="112">
        <f t="shared" si="315"/>
        <v>2530428.1599999964</v>
      </c>
    </row>
    <row r="282" spans="1:25" s="108" customFormat="1" ht="30" customHeight="1" x14ac:dyDescent="0.25">
      <c r="A282" s="115" t="s">
        <v>136</v>
      </c>
      <c r="B282" s="114" t="s">
        <v>137</v>
      </c>
      <c r="C282" s="110">
        <v>100030000000</v>
      </c>
      <c r="D282" s="111">
        <f>D283</f>
        <v>17826000</v>
      </c>
      <c r="E282" s="111">
        <f t="shared" si="325"/>
        <v>40000</v>
      </c>
      <c r="F282" s="111">
        <f t="shared" si="302"/>
        <v>17866000</v>
      </c>
      <c r="G282" s="111">
        <f t="shared" si="306"/>
        <v>17826000</v>
      </c>
      <c r="H282" s="111">
        <f t="shared" ref="H282:J282" si="375">H283</f>
        <v>0</v>
      </c>
      <c r="I282" s="111">
        <f t="shared" si="375"/>
        <v>0</v>
      </c>
      <c r="J282" s="111">
        <f t="shared" si="375"/>
        <v>40000</v>
      </c>
      <c r="K282" s="111">
        <f t="shared" si="308"/>
        <v>17866000</v>
      </c>
      <c r="L282" s="112">
        <f t="shared" ref="L282:T282" si="376">L283</f>
        <v>3899580.76</v>
      </c>
      <c r="M282" s="112">
        <f t="shared" si="376"/>
        <v>5500721.8499999996</v>
      </c>
      <c r="N282" s="113">
        <f t="shared" si="376"/>
        <v>5029705.8</v>
      </c>
      <c r="O282" s="111">
        <f t="shared" si="376"/>
        <v>0</v>
      </c>
      <c r="P282" s="111">
        <f t="shared" si="310"/>
        <v>14430008.41</v>
      </c>
      <c r="Q282" s="111">
        <f t="shared" si="376"/>
        <v>3899580.76</v>
      </c>
      <c r="R282" s="111">
        <f t="shared" si="376"/>
        <v>5500721.8499999996</v>
      </c>
      <c r="S282" s="112">
        <f t="shared" si="376"/>
        <v>5029705.8</v>
      </c>
      <c r="T282" s="111">
        <f t="shared" si="376"/>
        <v>0</v>
      </c>
      <c r="U282" s="112">
        <f t="shared" si="311"/>
        <v>14430008.41</v>
      </c>
      <c r="V282" s="111">
        <f t="shared" si="312"/>
        <v>0</v>
      </c>
      <c r="W282" s="111">
        <f t="shared" si="313"/>
        <v>3435991.59</v>
      </c>
      <c r="X282" s="111">
        <f t="shared" ref="X282" si="377">X283</f>
        <v>0</v>
      </c>
      <c r="Y282" s="112">
        <f t="shared" si="315"/>
        <v>0</v>
      </c>
    </row>
    <row r="283" spans="1:25" s="108" customFormat="1" ht="30" customHeight="1" x14ac:dyDescent="0.25">
      <c r="A283" s="115" t="s">
        <v>138</v>
      </c>
      <c r="B283" s="114" t="s">
        <v>139</v>
      </c>
      <c r="C283" s="110">
        <v>100030300014</v>
      </c>
      <c r="D283" s="111">
        <f>D284+D285</f>
        <v>17826000</v>
      </c>
      <c r="E283" s="111">
        <f t="shared" si="325"/>
        <v>40000</v>
      </c>
      <c r="F283" s="111">
        <f t="shared" si="302"/>
        <v>17866000</v>
      </c>
      <c r="G283" s="111">
        <f t="shared" si="306"/>
        <v>17826000</v>
      </c>
      <c r="H283" s="111">
        <f t="shared" ref="H283:J283" si="378">H284+H285</f>
        <v>0</v>
      </c>
      <c r="I283" s="111">
        <f t="shared" si="378"/>
        <v>0</v>
      </c>
      <c r="J283" s="111">
        <f t="shared" si="378"/>
        <v>40000</v>
      </c>
      <c r="K283" s="111">
        <f t="shared" si="308"/>
        <v>17866000</v>
      </c>
      <c r="L283" s="112">
        <f t="shared" ref="L283:T283" si="379">L284+L285</f>
        <v>3899580.76</v>
      </c>
      <c r="M283" s="112">
        <f t="shared" si="379"/>
        <v>5500721.8499999996</v>
      </c>
      <c r="N283" s="113">
        <f t="shared" si="379"/>
        <v>5029705.8</v>
      </c>
      <c r="O283" s="111">
        <f t="shared" si="379"/>
        <v>0</v>
      </c>
      <c r="P283" s="111">
        <f t="shared" si="310"/>
        <v>14430008.41</v>
      </c>
      <c r="Q283" s="111">
        <f t="shared" si="379"/>
        <v>3899580.76</v>
      </c>
      <c r="R283" s="111">
        <f t="shared" si="379"/>
        <v>5500721.8499999996</v>
      </c>
      <c r="S283" s="112">
        <f t="shared" si="379"/>
        <v>5029705.8</v>
      </c>
      <c r="T283" s="111">
        <f t="shared" si="379"/>
        <v>0</v>
      </c>
      <c r="U283" s="112">
        <f t="shared" si="311"/>
        <v>14430008.41</v>
      </c>
      <c r="V283" s="111">
        <f t="shared" si="312"/>
        <v>0</v>
      </c>
      <c r="W283" s="111">
        <f t="shared" si="313"/>
        <v>3435991.59</v>
      </c>
      <c r="X283" s="111">
        <f t="shared" ref="X283" si="380">X284+X285</f>
        <v>0</v>
      </c>
      <c r="Y283" s="112">
        <f t="shared" si="315"/>
        <v>0</v>
      </c>
    </row>
    <row r="284" spans="1:25" s="108" customFormat="1" ht="30" customHeight="1" x14ac:dyDescent="0.25">
      <c r="A284" s="115" t="s">
        <v>140</v>
      </c>
      <c r="B284" s="114" t="s">
        <v>39</v>
      </c>
      <c r="C284" s="116"/>
      <c r="D284" s="111">
        <v>16771000</v>
      </c>
      <c r="E284" s="111">
        <f t="shared" si="325"/>
        <v>0</v>
      </c>
      <c r="F284" s="111">
        <f t="shared" si="302"/>
        <v>16771000</v>
      </c>
      <c r="G284" s="111">
        <f t="shared" si="306"/>
        <v>16771000</v>
      </c>
      <c r="H284" s="111"/>
      <c r="I284" s="111"/>
      <c r="J284" s="111"/>
      <c r="K284" s="111">
        <f t="shared" si="308"/>
        <v>16771000</v>
      </c>
      <c r="L284" s="112">
        <v>3786366.75</v>
      </c>
      <c r="M284" s="112">
        <v>5293978.54</v>
      </c>
      <c r="N284" s="113">
        <v>4789894.43</v>
      </c>
      <c r="O284" s="111"/>
      <c r="P284" s="111">
        <f t="shared" si="310"/>
        <v>13870239.719999999</v>
      </c>
      <c r="Q284" s="111">
        <v>3786366.75</v>
      </c>
      <c r="R284" s="111">
        <v>5293978.54</v>
      </c>
      <c r="S284" s="112">
        <v>4789894.43</v>
      </c>
      <c r="T284" s="111"/>
      <c r="U284" s="112">
        <f t="shared" si="311"/>
        <v>13870239.719999999</v>
      </c>
      <c r="V284" s="111">
        <f t="shared" si="312"/>
        <v>0</v>
      </c>
      <c r="W284" s="111">
        <f t="shared" si="313"/>
        <v>2900760.2800000012</v>
      </c>
      <c r="X284" s="111"/>
      <c r="Y284" s="112">
        <f t="shared" si="315"/>
        <v>0</v>
      </c>
    </row>
    <row r="285" spans="1:25" s="108" customFormat="1" ht="30" customHeight="1" x14ac:dyDescent="0.25">
      <c r="A285" s="115" t="s">
        <v>141</v>
      </c>
      <c r="B285" s="114" t="s">
        <v>40</v>
      </c>
      <c r="C285" s="116"/>
      <c r="D285" s="111">
        <v>1055000</v>
      </c>
      <c r="E285" s="111">
        <f t="shared" si="325"/>
        <v>40000</v>
      </c>
      <c r="F285" s="111">
        <f t="shared" si="302"/>
        <v>1095000</v>
      </c>
      <c r="G285" s="111">
        <f t="shared" si="306"/>
        <v>1055000</v>
      </c>
      <c r="H285" s="111"/>
      <c r="I285" s="111"/>
      <c r="J285" s="111">
        <v>40000</v>
      </c>
      <c r="K285" s="111">
        <f t="shared" si="308"/>
        <v>1095000</v>
      </c>
      <c r="L285" s="112">
        <v>113214.01</v>
      </c>
      <c r="M285" s="112">
        <v>206743.31</v>
      </c>
      <c r="N285" s="113">
        <v>239811.37</v>
      </c>
      <c r="O285" s="111"/>
      <c r="P285" s="111">
        <f t="shared" si="310"/>
        <v>559768.68999999994</v>
      </c>
      <c r="Q285" s="111">
        <v>113214.01</v>
      </c>
      <c r="R285" s="111">
        <v>206743.31</v>
      </c>
      <c r="S285" s="112">
        <v>239811.37</v>
      </c>
      <c r="T285" s="111"/>
      <c r="U285" s="112">
        <f t="shared" si="311"/>
        <v>559768.68999999994</v>
      </c>
      <c r="V285" s="111">
        <f t="shared" si="312"/>
        <v>0</v>
      </c>
      <c r="W285" s="111">
        <f t="shared" si="313"/>
        <v>535231.31000000006</v>
      </c>
      <c r="X285" s="111"/>
      <c r="Y285" s="112">
        <f t="shared" si="315"/>
        <v>0</v>
      </c>
    </row>
    <row r="286" spans="1:25" s="108" customFormat="1" ht="30" customHeight="1" x14ac:dyDescent="0.25">
      <c r="A286" s="115" t="s">
        <v>142</v>
      </c>
      <c r="B286" s="114" t="s">
        <v>143</v>
      </c>
      <c r="C286" s="110">
        <v>100030000000</v>
      </c>
      <c r="D286" s="111">
        <f>D287</f>
        <v>26317000</v>
      </c>
      <c r="E286" s="111">
        <f t="shared" si="325"/>
        <v>0</v>
      </c>
      <c r="F286" s="111">
        <f t="shared" si="302"/>
        <v>26317000</v>
      </c>
      <c r="G286" s="111">
        <f t="shared" si="306"/>
        <v>26317000</v>
      </c>
      <c r="H286" s="111">
        <f t="shared" ref="H286:J286" si="381">H287</f>
        <v>0</v>
      </c>
      <c r="I286" s="111">
        <f t="shared" si="381"/>
        <v>0</v>
      </c>
      <c r="J286" s="111">
        <f t="shared" si="381"/>
        <v>0</v>
      </c>
      <c r="K286" s="111">
        <f t="shared" si="308"/>
        <v>26317000</v>
      </c>
      <c r="L286" s="112">
        <f t="shared" ref="L286:T286" si="382">L287</f>
        <v>6153196.4500000002</v>
      </c>
      <c r="M286" s="112">
        <f t="shared" si="382"/>
        <v>6655833.5300000003</v>
      </c>
      <c r="N286" s="113">
        <f t="shared" si="382"/>
        <v>9012481.1600000001</v>
      </c>
      <c r="O286" s="111">
        <f t="shared" si="382"/>
        <v>0</v>
      </c>
      <c r="P286" s="111">
        <f t="shared" si="310"/>
        <v>21821511.140000001</v>
      </c>
      <c r="Q286" s="111">
        <f t="shared" si="382"/>
        <v>5040871.05</v>
      </c>
      <c r="R286" s="111">
        <f t="shared" si="382"/>
        <v>7639633.8300000001</v>
      </c>
      <c r="S286" s="112">
        <f t="shared" si="382"/>
        <v>7887496.8899999987</v>
      </c>
      <c r="T286" s="111">
        <f t="shared" si="382"/>
        <v>0</v>
      </c>
      <c r="U286" s="112">
        <f t="shared" si="311"/>
        <v>20568001.769999996</v>
      </c>
      <c r="V286" s="111">
        <f t="shared" si="312"/>
        <v>0</v>
      </c>
      <c r="W286" s="111">
        <f t="shared" si="313"/>
        <v>4495488.8599999994</v>
      </c>
      <c r="X286" s="111">
        <f t="shared" ref="X286" si="383">X287</f>
        <v>0</v>
      </c>
      <c r="Y286" s="112">
        <f t="shared" si="315"/>
        <v>1253509.3700000048</v>
      </c>
    </row>
    <row r="287" spans="1:25" s="108" customFormat="1" ht="30" customHeight="1" x14ac:dyDescent="0.25">
      <c r="A287" s="115" t="s">
        <v>144</v>
      </c>
      <c r="B287" s="114" t="s">
        <v>145</v>
      </c>
      <c r="C287" s="110">
        <v>100030300016</v>
      </c>
      <c r="D287" s="111">
        <f>D288+D289</f>
        <v>26317000</v>
      </c>
      <c r="E287" s="111">
        <f t="shared" si="325"/>
        <v>0</v>
      </c>
      <c r="F287" s="111">
        <f t="shared" si="302"/>
        <v>26317000</v>
      </c>
      <c r="G287" s="111">
        <f t="shared" si="306"/>
        <v>26317000</v>
      </c>
      <c r="H287" s="111">
        <f t="shared" ref="H287:J287" si="384">H288+H289</f>
        <v>0</v>
      </c>
      <c r="I287" s="111">
        <f t="shared" si="384"/>
        <v>0</v>
      </c>
      <c r="J287" s="111">
        <f t="shared" si="384"/>
        <v>0</v>
      </c>
      <c r="K287" s="111">
        <f t="shared" si="308"/>
        <v>26317000</v>
      </c>
      <c r="L287" s="112">
        <f t="shared" ref="L287:T287" si="385">L288+L289</f>
        <v>6153196.4500000002</v>
      </c>
      <c r="M287" s="112">
        <f t="shared" si="385"/>
        <v>6655833.5300000003</v>
      </c>
      <c r="N287" s="113">
        <f t="shared" si="385"/>
        <v>9012481.1600000001</v>
      </c>
      <c r="O287" s="111">
        <f t="shared" si="385"/>
        <v>0</v>
      </c>
      <c r="P287" s="111">
        <f t="shared" si="310"/>
        <v>21821511.140000001</v>
      </c>
      <c r="Q287" s="111">
        <f t="shared" si="385"/>
        <v>5040871.05</v>
      </c>
      <c r="R287" s="111">
        <f t="shared" si="385"/>
        <v>7639633.8300000001</v>
      </c>
      <c r="S287" s="112">
        <f t="shared" si="385"/>
        <v>7887496.8899999987</v>
      </c>
      <c r="T287" s="111">
        <f t="shared" si="385"/>
        <v>0</v>
      </c>
      <c r="U287" s="112">
        <f t="shared" si="311"/>
        <v>20568001.769999996</v>
      </c>
      <c r="V287" s="111">
        <f t="shared" si="312"/>
        <v>0</v>
      </c>
      <c r="W287" s="111">
        <f t="shared" si="313"/>
        <v>4495488.8599999994</v>
      </c>
      <c r="X287" s="111">
        <f t="shared" ref="X287" si="386">X288+X289</f>
        <v>0</v>
      </c>
      <c r="Y287" s="112">
        <f t="shared" si="315"/>
        <v>1253509.3700000048</v>
      </c>
    </row>
    <row r="288" spans="1:25" s="108" customFormat="1" ht="30" customHeight="1" x14ac:dyDescent="0.25">
      <c r="A288" s="115" t="s">
        <v>146</v>
      </c>
      <c r="B288" s="114" t="s">
        <v>39</v>
      </c>
      <c r="C288" s="116"/>
      <c r="D288" s="111">
        <v>13280000</v>
      </c>
      <c r="E288" s="111">
        <f t="shared" si="325"/>
        <v>0</v>
      </c>
      <c r="F288" s="111">
        <f t="shared" si="302"/>
        <v>13280000</v>
      </c>
      <c r="G288" s="111">
        <f t="shared" si="306"/>
        <v>13280000</v>
      </c>
      <c r="H288" s="111"/>
      <c r="I288" s="111"/>
      <c r="J288" s="111"/>
      <c r="K288" s="111">
        <f t="shared" si="308"/>
        <v>13280000</v>
      </c>
      <c r="L288" s="112">
        <v>2885463.33</v>
      </c>
      <c r="M288" s="112">
        <v>4261742.9400000004</v>
      </c>
      <c r="N288" s="113">
        <v>3012939.28</v>
      </c>
      <c r="O288" s="111"/>
      <c r="P288" s="111">
        <f t="shared" si="310"/>
        <v>10160145.550000001</v>
      </c>
      <c r="Q288" s="111">
        <v>2677178.9</v>
      </c>
      <c r="R288" s="111">
        <v>4343743.82</v>
      </c>
      <c r="S288" s="112">
        <v>3080434.0399999991</v>
      </c>
      <c r="T288" s="111"/>
      <c r="U288" s="112">
        <f t="shared" si="311"/>
        <v>10101356.76</v>
      </c>
      <c r="V288" s="111">
        <f t="shared" si="312"/>
        <v>0</v>
      </c>
      <c r="W288" s="111">
        <f t="shared" si="313"/>
        <v>3119854.4499999993</v>
      </c>
      <c r="X288" s="111"/>
      <c r="Y288" s="112">
        <f t="shared" si="315"/>
        <v>58788.790000000969</v>
      </c>
    </row>
    <row r="289" spans="1:25" s="108" customFormat="1" ht="30" customHeight="1" x14ac:dyDescent="0.25">
      <c r="A289" s="115" t="s">
        <v>147</v>
      </c>
      <c r="B289" s="114" t="s">
        <v>40</v>
      </c>
      <c r="C289" s="116"/>
      <c r="D289" s="111">
        <v>13037000</v>
      </c>
      <c r="E289" s="111">
        <f t="shared" si="325"/>
        <v>0</v>
      </c>
      <c r="F289" s="111">
        <f t="shared" si="302"/>
        <v>13037000</v>
      </c>
      <c r="G289" s="111">
        <f t="shared" si="306"/>
        <v>13037000</v>
      </c>
      <c r="H289" s="111"/>
      <c r="I289" s="111"/>
      <c r="J289" s="111"/>
      <c r="K289" s="111">
        <f t="shared" si="308"/>
        <v>13037000</v>
      </c>
      <c r="L289" s="112">
        <v>3267733.12</v>
      </c>
      <c r="M289" s="112">
        <v>2394090.59</v>
      </c>
      <c r="N289" s="113">
        <v>5999541.8799999999</v>
      </c>
      <c r="O289" s="111"/>
      <c r="P289" s="111">
        <f t="shared" si="310"/>
        <v>11661365.59</v>
      </c>
      <c r="Q289" s="111">
        <v>2363692.15</v>
      </c>
      <c r="R289" s="111">
        <v>3295890.01</v>
      </c>
      <c r="S289" s="112">
        <v>4807062.8499999996</v>
      </c>
      <c r="T289" s="111"/>
      <c r="U289" s="112">
        <f t="shared" si="311"/>
        <v>10466645.01</v>
      </c>
      <c r="V289" s="111">
        <f t="shared" si="312"/>
        <v>0</v>
      </c>
      <c r="W289" s="111">
        <f t="shared" si="313"/>
        <v>1375634.4100000001</v>
      </c>
      <c r="X289" s="111"/>
      <c r="Y289" s="112">
        <f t="shared" si="315"/>
        <v>1194720.58</v>
      </c>
    </row>
    <row r="290" spans="1:25" s="108" customFormat="1" ht="30" customHeight="1" x14ac:dyDescent="0.25">
      <c r="A290" s="115" t="s">
        <v>148</v>
      </c>
      <c r="B290" s="114" t="s">
        <v>149</v>
      </c>
      <c r="C290" s="110">
        <v>100030000000</v>
      </c>
      <c r="D290" s="111">
        <f>D291</f>
        <v>15676000</v>
      </c>
      <c r="E290" s="111">
        <f t="shared" si="325"/>
        <v>1116400</v>
      </c>
      <c r="F290" s="111">
        <f t="shared" si="302"/>
        <v>16792400</v>
      </c>
      <c r="G290" s="111">
        <f t="shared" si="306"/>
        <v>15676000</v>
      </c>
      <c r="H290" s="111">
        <f t="shared" ref="H290:J290" si="387">H291</f>
        <v>0</v>
      </c>
      <c r="I290" s="111">
        <f t="shared" si="387"/>
        <v>0</v>
      </c>
      <c r="J290" s="111">
        <f t="shared" si="387"/>
        <v>1116400</v>
      </c>
      <c r="K290" s="111">
        <f t="shared" si="308"/>
        <v>16792400</v>
      </c>
      <c r="L290" s="112">
        <f t="shared" ref="L290:T290" si="388">L291</f>
        <v>2725963.44</v>
      </c>
      <c r="M290" s="112">
        <f t="shared" si="388"/>
        <v>5049707.3600000013</v>
      </c>
      <c r="N290" s="113">
        <f t="shared" si="388"/>
        <v>5978671.5499999989</v>
      </c>
      <c r="O290" s="111">
        <f t="shared" si="388"/>
        <v>0</v>
      </c>
      <c r="P290" s="111">
        <f t="shared" si="310"/>
        <v>13754342.35</v>
      </c>
      <c r="Q290" s="111">
        <f t="shared" si="388"/>
        <v>2704851.02</v>
      </c>
      <c r="R290" s="111">
        <f t="shared" si="388"/>
        <v>4901172.1400000025</v>
      </c>
      <c r="S290" s="112">
        <f t="shared" si="388"/>
        <v>6095328.0599999996</v>
      </c>
      <c r="T290" s="111">
        <f t="shared" si="388"/>
        <v>0</v>
      </c>
      <c r="U290" s="112">
        <f t="shared" si="311"/>
        <v>13701351.220000003</v>
      </c>
      <c r="V290" s="111">
        <f t="shared" si="312"/>
        <v>0</v>
      </c>
      <c r="W290" s="111">
        <f t="shared" si="313"/>
        <v>3038057.6500000004</v>
      </c>
      <c r="X290" s="111">
        <f t="shared" ref="X290" si="389">X291</f>
        <v>0</v>
      </c>
      <c r="Y290" s="112">
        <f t="shared" si="315"/>
        <v>52991.129999997094</v>
      </c>
    </row>
    <row r="291" spans="1:25" s="108" customFormat="1" ht="30" customHeight="1" x14ac:dyDescent="0.25">
      <c r="A291" s="115" t="s">
        <v>150</v>
      </c>
      <c r="B291" s="114" t="s">
        <v>151</v>
      </c>
      <c r="C291" s="110">
        <v>100030300017</v>
      </c>
      <c r="D291" s="111">
        <f>D292+D293</f>
        <v>15676000</v>
      </c>
      <c r="E291" s="111">
        <f t="shared" si="325"/>
        <v>1116400</v>
      </c>
      <c r="F291" s="111">
        <f t="shared" si="302"/>
        <v>16792400</v>
      </c>
      <c r="G291" s="111">
        <f t="shared" si="306"/>
        <v>15676000</v>
      </c>
      <c r="H291" s="111">
        <f t="shared" ref="H291:J291" si="390">H292+H293</f>
        <v>0</v>
      </c>
      <c r="I291" s="111">
        <f t="shared" si="390"/>
        <v>0</v>
      </c>
      <c r="J291" s="111">
        <f t="shared" si="390"/>
        <v>1116400</v>
      </c>
      <c r="K291" s="111">
        <f t="shared" si="308"/>
        <v>16792400</v>
      </c>
      <c r="L291" s="112">
        <f t="shared" ref="L291:T291" si="391">L292+L293</f>
        <v>2725963.44</v>
      </c>
      <c r="M291" s="112">
        <f t="shared" si="391"/>
        <v>5049707.3600000013</v>
      </c>
      <c r="N291" s="113">
        <f t="shared" si="391"/>
        <v>5978671.5499999989</v>
      </c>
      <c r="O291" s="111">
        <f t="shared" si="391"/>
        <v>0</v>
      </c>
      <c r="P291" s="111">
        <f t="shared" si="310"/>
        <v>13754342.35</v>
      </c>
      <c r="Q291" s="111">
        <f t="shared" si="391"/>
        <v>2704851.02</v>
      </c>
      <c r="R291" s="111">
        <f t="shared" si="391"/>
        <v>4901172.1400000025</v>
      </c>
      <c r="S291" s="112">
        <f t="shared" si="391"/>
        <v>6095328.0599999996</v>
      </c>
      <c r="T291" s="111">
        <f t="shared" si="391"/>
        <v>0</v>
      </c>
      <c r="U291" s="112">
        <f t="shared" si="311"/>
        <v>13701351.220000003</v>
      </c>
      <c r="V291" s="111">
        <f t="shared" si="312"/>
        <v>0</v>
      </c>
      <c r="W291" s="111">
        <f t="shared" si="313"/>
        <v>3038057.6500000004</v>
      </c>
      <c r="X291" s="111">
        <f t="shared" ref="X291" si="392">X292+X293</f>
        <v>0</v>
      </c>
      <c r="Y291" s="112">
        <f t="shared" si="315"/>
        <v>52991.129999997094</v>
      </c>
    </row>
    <row r="292" spans="1:25" s="108" customFormat="1" ht="30" customHeight="1" x14ac:dyDescent="0.25">
      <c r="A292" s="115" t="s">
        <v>152</v>
      </c>
      <c r="B292" s="114" t="s">
        <v>39</v>
      </c>
      <c r="C292" s="116"/>
      <c r="D292" s="111">
        <v>12999000</v>
      </c>
      <c r="E292" s="111">
        <f t="shared" si="325"/>
        <v>0</v>
      </c>
      <c r="F292" s="111">
        <f t="shared" si="302"/>
        <v>12999000</v>
      </c>
      <c r="G292" s="111">
        <f t="shared" si="306"/>
        <v>12999000</v>
      </c>
      <c r="H292" s="111"/>
      <c r="I292" s="111"/>
      <c r="J292" s="111"/>
      <c r="K292" s="111">
        <f t="shared" si="308"/>
        <v>12999000</v>
      </c>
      <c r="L292" s="112">
        <v>2333471.71</v>
      </c>
      <c r="M292" s="112">
        <v>4025215.6800000016</v>
      </c>
      <c r="N292" s="113">
        <v>4951611.0299999993</v>
      </c>
      <c r="O292" s="111"/>
      <c r="P292" s="111">
        <f t="shared" si="310"/>
        <v>11310298.420000002</v>
      </c>
      <c r="Q292" s="111">
        <v>2318769.29</v>
      </c>
      <c r="R292" s="111">
        <v>4012013.3100000024</v>
      </c>
      <c r="S292" s="112">
        <v>4957420.2699999996</v>
      </c>
      <c r="T292" s="111"/>
      <c r="U292" s="112">
        <f t="shared" si="311"/>
        <v>11288202.870000001</v>
      </c>
      <c r="V292" s="111">
        <f t="shared" si="312"/>
        <v>0</v>
      </c>
      <c r="W292" s="111">
        <f t="shared" si="313"/>
        <v>1688701.5799999982</v>
      </c>
      <c r="X292" s="111"/>
      <c r="Y292" s="112">
        <f t="shared" si="315"/>
        <v>22095.550000000745</v>
      </c>
    </row>
    <row r="293" spans="1:25" s="108" customFormat="1" ht="30" customHeight="1" x14ac:dyDescent="0.25">
      <c r="A293" s="115" t="s">
        <v>153</v>
      </c>
      <c r="B293" s="114" t="s">
        <v>40</v>
      </c>
      <c r="C293" s="116"/>
      <c r="D293" s="111">
        <v>2677000</v>
      </c>
      <c r="E293" s="111">
        <f t="shared" si="325"/>
        <v>1116400</v>
      </c>
      <c r="F293" s="111">
        <f t="shared" si="302"/>
        <v>3793400</v>
      </c>
      <c r="G293" s="111">
        <f t="shared" si="306"/>
        <v>2677000</v>
      </c>
      <c r="H293" s="111"/>
      <c r="I293" s="111"/>
      <c r="J293" s="111">
        <v>1116400</v>
      </c>
      <c r="K293" s="111">
        <f t="shared" si="308"/>
        <v>3793400</v>
      </c>
      <c r="L293" s="112">
        <v>392491.73</v>
      </c>
      <c r="M293" s="112">
        <v>1024491.68</v>
      </c>
      <c r="N293" s="113">
        <v>1027060.52</v>
      </c>
      <c r="O293" s="111"/>
      <c r="P293" s="111">
        <f t="shared" si="310"/>
        <v>2444043.9300000002</v>
      </c>
      <c r="Q293" s="111">
        <v>386081.73</v>
      </c>
      <c r="R293" s="111">
        <v>889158.83</v>
      </c>
      <c r="S293" s="112">
        <v>1137907.79</v>
      </c>
      <c r="T293" s="111"/>
      <c r="U293" s="112">
        <f t="shared" si="311"/>
        <v>2413148.35</v>
      </c>
      <c r="V293" s="111">
        <f t="shared" si="312"/>
        <v>0</v>
      </c>
      <c r="W293" s="111">
        <f t="shared" si="313"/>
        <v>1349356.0699999998</v>
      </c>
      <c r="X293" s="111"/>
      <c r="Y293" s="112">
        <f t="shared" si="315"/>
        <v>30895.580000000075</v>
      </c>
    </row>
    <row r="294" spans="1:25" s="98" customFormat="1" ht="50.25" customHeight="1" x14ac:dyDescent="0.25">
      <c r="A294" s="128" t="s">
        <v>182</v>
      </c>
      <c r="B294" s="127" t="s">
        <v>203</v>
      </c>
      <c r="C294" s="107">
        <v>310200000000000</v>
      </c>
      <c r="D294" s="101">
        <f t="shared" ref="D294" si="393">D295</f>
        <v>70676000</v>
      </c>
      <c r="E294" s="101">
        <f t="shared" si="325"/>
        <v>0</v>
      </c>
      <c r="F294" s="101">
        <f t="shared" si="302"/>
        <v>70676000</v>
      </c>
      <c r="G294" s="101">
        <f t="shared" si="306"/>
        <v>70676000</v>
      </c>
      <c r="H294" s="101">
        <f t="shared" ref="H294:J294" si="394">H295</f>
        <v>0</v>
      </c>
      <c r="I294" s="101">
        <f t="shared" si="394"/>
        <v>-150000</v>
      </c>
      <c r="J294" s="101">
        <f t="shared" si="394"/>
        <v>150000</v>
      </c>
      <c r="K294" s="101">
        <f t="shared" si="308"/>
        <v>70676000</v>
      </c>
      <c r="L294" s="102">
        <f t="shared" ref="L294:T294" si="395">L295</f>
        <v>8237065.0700000003</v>
      </c>
      <c r="M294" s="102">
        <f t="shared" si="395"/>
        <v>15547743.270000001</v>
      </c>
      <c r="N294" s="103">
        <f t="shared" si="395"/>
        <v>11064847.909999998</v>
      </c>
      <c r="O294" s="101">
        <f t="shared" si="395"/>
        <v>0</v>
      </c>
      <c r="P294" s="101">
        <f t="shared" si="310"/>
        <v>34849656.25</v>
      </c>
      <c r="Q294" s="101">
        <f t="shared" si="395"/>
        <v>8205634.8600000003</v>
      </c>
      <c r="R294" s="101">
        <f t="shared" si="395"/>
        <v>13320260.48</v>
      </c>
      <c r="S294" s="102">
        <f t="shared" si="395"/>
        <v>11379604.67</v>
      </c>
      <c r="T294" s="101">
        <f t="shared" si="395"/>
        <v>0</v>
      </c>
      <c r="U294" s="102">
        <f t="shared" si="311"/>
        <v>32905500.009999998</v>
      </c>
      <c r="V294" s="101">
        <f t="shared" si="312"/>
        <v>0</v>
      </c>
      <c r="W294" s="101">
        <f t="shared" si="313"/>
        <v>35826343.75</v>
      </c>
      <c r="X294" s="101">
        <f t="shared" ref="X294" si="396">X295</f>
        <v>0</v>
      </c>
      <c r="Y294" s="102">
        <f t="shared" si="315"/>
        <v>1944156.2400000021</v>
      </c>
    </row>
    <row r="295" spans="1:25" s="108" customFormat="1" ht="39.950000000000003" customHeight="1" x14ac:dyDescent="0.25">
      <c r="A295" s="108" t="s">
        <v>183</v>
      </c>
      <c r="B295" s="114" t="s">
        <v>162</v>
      </c>
      <c r="C295" s="110">
        <v>310200100001000</v>
      </c>
      <c r="D295" s="111">
        <f t="shared" ref="D295:D296" si="397">D296</f>
        <v>70676000</v>
      </c>
      <c r="E295" s="111">
        <f t="shared" si="325"/>
        <v>0</v>
      </c>
      <c r="F295" s="111">
        <f t="shared" si="302"/>
        <v>70676000</v>
      </c>
      <c r="G295" s="111">
        <f t="shared" si="306"/>
        <v>70676000</v>
      </c>
      <c r="H295" s="111">
        <f t="shared" ref="H295:J296" si="398">H296</f>
        <v>0</v>
      </c>
      <c r="I295" s="111">
        <f t="shared" si="398"/>
        <v>-150000</v>
      </c>
      <c r="J295" s="111">
        <f t="shared" si="398"/>
        <v>150000</v>
      </c>
      <c r="K295" s="111">
        <f t="shared" si="308"/>
        <v>70676000</v>
      </c>
      <c r="L295" s="112">
        <f t="shared" ref="L295:O296" si="399">L296</f>
        <v>8237065.0700000003</v>
      </c>
      <c r="M295" s="112">
        <f t="shared" si="399"/>
        <v>15547743.270000001</v>
      </c>
      <c r="N295" s="113">
        <f t="shared" si="399"/>
        <v>11064847.909999998</v>
      </c>
      <c r="O295" s="111">
        <f t="shared" si="399"/>
        <v>0</v>
      </c>
      <c r="P295" s="111">
        <f t="shared" si="310"/>
        <v>34849656.25</v>
      </c>
      <c r="Q295" s="111">
        <f t="shared" ref="Q295:T296" si="400">Q296</f>
        <v>8205634.8600000003</v>
      </c>
      <c r="R295" s="111">
        <f t="shared" si="400"/>
        <v>13320260.48</v>
      </c>
      <c r="S295" s="112">
        <f t="shared" si="400"/>
        <v>11379604.67</v>
      </c>
      <c r="T295" s="111">
        <f t="shared" si="400"/>
        <v>0</v>
      </c>
      <c r="U295" s="112">
        <f t="shared" si="311"/>
        <v>32905500.009999998</v>
      </c>
      <c r="V295" s="111">
        <f t="shared" si="312"/>
        <v>0</v>
      </c>
      <c r="W295" s="111">
        <f t="shared" si="313"/>
        <v>35826343.75</v>
      </c>
      <c r="X295" s="111"/>
      <c r="Y295" s="112">
        <f t="shared" si="315"/>
        <v>1944156.2400000021</v>
      </c>
    </row>
    <row r="296" spans="1:25" s="108" customFormat="1" ht="33" customHeight="1" x14ac:dyDescent="0.25">
      <c r="A296" s="108" t="s">
        <v>53</v>
      </c>
      <c r="B296" s="109" t="s">
        <v>169</v>
      </c>
      <c r="C296" s="110">
        <v>100000000000</v>
      </c>
      <c r="D296" s="111">
        <f t="shared" si="397"/>
        <v>70676000</v>
      </c>
      <c r="E296" s="111">
        <f t="shared" si="325"/>
        <v>0</v>
      </c>
      <c r="F296" s="111">
        <f t="shared" si="302"/>
        <v>70676000</v>
      </c>
      <c r="G296" s="111">
        <f t="shared" si="306"/>
        <v>70676000</v>
      </c>
      <c r="H296" s="111">
        <f t="shared" si="398"/>
        <v>0</v>
      </c>
      <c r="I296" s="111">
        <f t="shared" si="398"/>
        <v>-150000</v>
      </c>
      <c r="J296" s="111">
        <f t="shared" si="398"/>
        <v>150000</v>
      </c>
      <c r="K296" s="111">
        <f t="shared" si="308"/>
        <v>70676000</v>
      </c>
      <c r="L296" s="112">
        <f t="shared" si="399"/>
        <v>8237065.0700000003</v>
      </c>
      <c r="M296" s="112">
        <f t="shared" si="399"/>
        <v>15547743.270000001</v>
      </c>
      <c r="N296" s="113">
        <f t="shared" si="399"/>
        <v>11064847.909999998</v>
      </c>
      <c r="O296" s="111">
        <f t="shared" si="399"/>
        <v>0</v>
      </c>
      <c r="P296" s="111">
        <f t="shared" si="310"/>
        <v>34849656.25</v>
      </c>
      <c r="Q296" s="111">
        <f t="shared" si="400"/>
        <v>8205634.8600000003</v>
      </c>
      <c r="R296" s="111">
        <f t="shared" si="400"/>
        <v>13320260.48</v>
      </c>
      <c r="S296" s="112">
        <f t="shared" si="400"/>
        <v>11379604.67</v>
      </c>
      <c r="T296" s="111">
        <f t="shared" si="400"/>
        <v>0</v>
      </c>
      <c r="U296" s="112">
        <f t="shared" si="311"/>
        <v>32905500.009999998</v>
      </c>
      <c r="V296" s="111">
        <f t="shared" si="312"/>
        <v>0</v>
      </c>
      <c r="W296" s="111">
        <f t="shared" si="313"/>
        <v>35826343.75</v>
      </c>
      <c r="X296" s="111"/>
      <c r="Y296" s="112">
        <f t="shared" si="315"/>
        <v>1944156.2400000021</v>
      </c>
    </row>
    <row r="297" spans="1:25" s="108" customFormat="1" ht="30" customHeight="1" x14ac:dyDescent="0.25">
      <c r="A297" s="108" t="s">
        <v>54</v>
      </c>
      <c r="B297" s="114" t="s">
        <v>55</v>
      </c>
      <c r="C297" s="110">
        <v>100030000000</v>
      </c>
      <c r="D297" s="111">
        <f>D298+D301+D304+D307+D310+D314+D317+D320+D323+D326+D329+D332+D335+D339+D342+D345</f>
        <v>70676000</v>
      </c>
      <c r="E297" s="111">
        <f t="shared" si="325"/>
        <v>0</v>
      </c>
      <c r="F297" s="111">
        <f t="shared" si="302"/>
        <v>70676000</v>
      </c>
      <c r="G297" s="111">
        <f t="shared" si="306"/>
        <v>70676000</v>
      </c>
      <c r="H297" s="111">
        <f t="shared" ref="H297:X297" si="401">H298+H301+H304+H307+H310+H314+H317+H320+H323+H326+H329+H332+H335+H339+H342+H345</f>
        <v>0</v>
      </c>
      <c r="I297" s="111">
        <f t="shared" si="401"/>
        <v>-150000</v>
      </c>
      <c r="J297" s="111">
        <f t="shared" si="401"/>
        <v>150000</v>
      </c>
      <c r="K297" s="111">
        <f t="shared" si="308"/>
        <v>70676000</v>
      </c>
      <c r="L297" s="112">
        <f t="shared" si="401"/>
        <v>8237065.0700000003</v>
      </c>
      <c r="M297" s="112">
        <f t="shared" si="401"/>
        <v>15547743.270000001</v>
      </c>
      <c r="N297" s="113">
        <f t="shared" si="401"/>
        <v>11064847.909999998</v>
      </c>
      <c r="O297" s="111">
        <f t="shared" si="401"/>
        <v>0</v>
      </c>
      <c r="P297" s="111">
        <f t="shared" si="310"/>
        <v>34849656.25</v>
      </c>
      <c r="Q297" s="111">
        <f t="shared" si="401"/>
        <v>8205634.8600000003</v>
      </c>
      <c r="R297" s="111">
        <f t="shared" si="401"/>
        <v>13320260.48</v>
      </c>
      <c r="S297" s="112">
        <f t="shared" si="401"/>
        <v>11379604.67</v>
      </c>
      <c r="T297" s="111">
        <f t="shared" si="401"/>
        <v>0</v>
      </c>
      <c r="U297" s="112">
        <f t="shared" si="311"/>
        <v>32905500.009999998</v>
      </c>
      <c r="V297" s="111">
        <f t="shared" si="312"/>
        <v>0</v>
      </c>
      <c r="W297" s="111">
        <f t="shared" si="313"/>
        <v>35826343.75</v>
      </c>
      <c r="X297" s="111">
        <f t="shared" si="401"/>
        <v>0</v>
      </c>
      <c r="Y297" s="112">
        <f t="shared" si="315"/>
        <v>1944156.2400000021</v>
      </c>
    </row>
    <row r="298" spans="1:25" s="108" customFormat="1" ht="30" customHeight="1" x14ac:dyDescent="0.25">
      <c r="A298" s="115" t="s">
        <v>56</v>
      </c>
      <c r="B298" s="114" t="s">
        <v>57</v>
      </c>
      <c r="C298" s="110">
        <v>100030000000</v>
      </c>
      <c r="D298" s="111">
        <f t="shared" ref="D298:D299" si="402">D299</f>
        <v>225000</v>
      </c>
      <c r="E298" s="111">
        <f t="shared" si="325"/>
        <v>0</v>
      </c>
      <c r="F298" s="111">
        <f t="shared" si="302"/>
        <v>225000</v>
      </c>
      <c r="G298" s="111">
        <f t="shared" si="306"/>
        <v>225000</v>
      </c>
      <c r="H298" s="111">
        <f t="shared" ref="H298:J299" si="403">H299</f>
        <v>0</v>
      </c>
      <c r="I298" s="111">
        <f t="shared" si="403"/>
        <v>0</v>
      </c>
      <c r="J298" s="111">
        <f t="shared" si="403"/>
        <v>0</v>
      </c>
      <c r="K298" s="111">
        <f t="shared" si="308"/>
        <v>225000</v>
      </c>
      <c r="L298" s="112">
        <f t="shared" ref="L298:T299" si="404">L299</f>
        <v>10523</v>
      </c>
      <c r="M298" s="112">
        <f t="shared" si="404"/>
        <v>54021.22</v>
      </c>
      <c r="N298" s="113">
        <f t="shared" si="404"/>
        <v>62447.69</v>
      </c>
      <c r="O298" s="111">
        <f t="shared" si="404"/>
        <v>0</v>
      </c>
      <c r="P298" s="111">
        <f t="shared" si="310"/>
        <v>126991.91</v>
      </c>
      <c r="Q298" s="111">
        <f t="shared" si="404"/>
        <v>10523</v>
      </c>
      <c r="R298" s="111">
        <f t="shared" si="404"/>
        <v>54021.22</v>
      </c>
      <c r="S298" s="112">
        <f t="shared" si="404"/>
        <v>62447.69</v>
      </c>
      <c r="T298" s="111">
        <f t="shared" si="404"/>
        <v>0</v>
      </c>
      <c r="U298" s="112">
        <f t="shared" si="311"/>
        <v>126991.91</v>
      </c>
      <c r="V298" s="111">
        <f t="shared" si="312"/>
        <v>0</v>
      </c>
      <c r="W298" s="111">
        <f t="shared" si="313"/>
        <v>98008.09</v>
      </c>
      <c r="X298" s="111">
        <f t="shared" ref="X298:X299" si="405">X299</f>
        <v>0</v>
      </c>
      <c r="Y298" s="112">
        <f t="shared" si="315"/>
        <v>0</v>
      </c>
    </row>
    <row r="299" spans="1:25" s="108" customFormat="1" ht="30" customHeight="1" x14ac:dyDescent="0.25">
      <c r="A299" s="115" t="s">
        <v>58</v>
      </c>
      <c r="B299" s="114" t="s">
        <v>59</v>
      </c>
      <c r="C299" s="110">
        <v>100030300001</v>
      </c>
      <c r="D299" s="111">
        <f t="shared" si="402"/>
        <v>225000</v>
      </c>
      <c r="E299" s="111">
        <f t="shared" si="325"/>
        <v>0</v>
      </c>
      <c r="F299" s="111">
        <f t="shared" si="302"/>
        <v>225000</v>
      </c>
      <c r="G299" s="111">
        <f t="shared" si="306"/>
        <v>225000</v>
      </c>
      <c r="H299" s="111">
        <f t="shared" si="403"/>
        <v>0</v>
      </c>
      <c r="I299" s="111">
        <f t="shared" si="403"/>
        <v>0</v>
      </c>
      <c r="J299" s="111">
        <f t="shared" si="403"/>
        <v>0</v>
      </c>
      <c r="K299" s="111">
        <f t="shared" si="308"/>
        <v>225000</v>
      </c>
      <c r="L299" s="112">
        <f t="shared" si="404"/>
        <v>10523</v>
      </c>
      <c r="M299" s="112">
        <f t="shared" si="404"/>
        <v>54021.22</v>
      </c>
      <c r="N299" s="113">
        <f t="shared" si="404"/>
        <v>62447.69</v>
      </c>
      <c r="O299" s="111">
        <f t="shared" si="404"/>
        <v>0</v>
      </c>
      <c r="P299" s="111">
        <f t="shared" si="310"/>
        <v>126991.91</v>
      </c>
      <c r="Q299" s="111">
        <f t="shared" si="404"/>
        <v>10523</v>
      </c>
      <c r="R299" s="111">
        <f t="shared" si="404"/>
        <v>54021.22</v>
      </c>
      <c r="S299" s="112">
        <f t="shared" si="404"/>
        <v>62447.69</v>
      </c>
      <c r="T299" s="111">
        <f t="shared" si="404"/>
        <v>0</v>
      </c>
      <c r="U299" s="112">
        <f t="shared" si="311"/>
        <v>126991.91</v>
      </c>
      <c r="V299" s="111">
        <f t="shared" si="312"/>
        <v>0</v>
      </c>
      <c r="W299" s="111">
        <f t="shared" si="313"/>
        <v>98008.09</v>
      </c>
      <c r="X299" s="111">
        <f t="shared" si="405"/>
        <v>0</v>
      </c>
      <c r="Y299" s="112">
        <f t="shared" si="315"/>
        <v>0</v>
      </c>
    </row>
    <row r="300" spans="1:25" s="108" customFormat="1" ht="30" customHeight="1" x14ac:dyDescent="0.25">
      <c r="A300" s="115" t="s">
        <v>61</v>
      </c>
      <c r="B300" s="114" t="s">
        <v>40</v>
      </c>
      <c r="C300" s="116"/>
      <c r="D300" s="111">
        <v>225000</v>
      </c>
      <c r="E300" s="111">
        <f t="shared" si="325"/>
        <v>0</v>
      </c>
      <c r="F300" s="111">
        <f t="shared" si="302"/>
        <v>225000</v>
      </c>
      <c r="G300" s="111">
        <f t="shared" si="306"/>
        <v>225000</v>
      </c>
      <c r="H300" s="111"/>
      <c r="I300" s="111"/>
      <c r="J300" s="111"/>
      <c r="K300" s="111">
        <f t="shared" si="308"/>
        <v>225000</v>
      </c>
      <c r="L300" s="112">
        <v>10523</v>
      </c>
      <c r="M300" s="112">
        <v>54021.22</v>
      </c>
      <c r="N300" s="113">
        <v>62447.69</v>
      </c>
      <c r="O300" s="111"/>
      <c r="P300" s="111">
        <f t="shared" si="310"/>
        <v>126991.91</v>
      </c>
      <c r="Q300" s="111">
        <v>10523</v>
      </c>
      <c r="R300" s="111">
        <v>54021.22</v>
      </c>
      <c r="S300" s="112">
        <v>62447.69</v>
      </c>
      <c r="T300" s="111"/>
      <c r="U300" s="112">
        <f t="shared" si="311"/>
        <v>126991.91</v>
      </c>
      <c r="V300" s="111">
        <f t="shared" si="312"/>
        <v>0</v>
      </c>
      <c r="W300" s="111">
        <f t="shared" si="313"/>
        <v>98008.09</v>
      </c>
      <c r="X300" s="111"/>
      <c r="Y300" s="112">
        <f t="shared" si="315"/>
        <v>0</v>
      </c>
    </row>
    <row r="301" spans="1:25" s="108" customFormat="1" ht="30" customHeight="1" x14ac:dyDescent="0.25">
      <c r="A301" s="115" t="s">
        <v>62</v>
      </c>
      <c r="B301" s="114" t="s">
        <v>63</v>
      </c>
      <c r="C301" s="110">
        <v>100030000000</v>
      </c>
      <c r="D301" s="111">
        <f t="shared" ref="D301:D302" si="406">D302</f>
        <v>225000</v>
      </c>
      <c r="E301" s="111">
        <f t="shared" si="325"/>
        <v>0</v>
      </c>
      <c r="F301" s="111">
        <f t="shared" ref="F301:F363" si="407">D301+E301</f>
        <v>225000</v>
      </c>
      <c r="G301" s="111">
        <f t="shared" si="306"/>
        <v>225000</v>
      </c>
      <c r="H301" s="111">
        <f t="shared" ref="H301:J302" si="408">H302</f>
        <v>0</v>
      </c>
      <c r="I301" s="111">
        <f t="shared" si="408"/>
        <v>0</v>
      </c>
      <c r="J301" s="111">
        <f t="shared" si="408"/>
        <v>0</v>
      </c>
      <c r="K301" s="111">
        <f t="shared" si="308"/>
        <v>225000</v>
      </c>
      <c r="L301" s="112">
        <f t="shared" ref="L301:T302" si="409">L302</f>
        <v>6487.55</v>
      </c>
      <c r="M301" s="112">
        <f t="shared" si="409"/>
        <v>59680.32</v>
      </c>
      <c r="N301" s="113">
        <f t="shared" si="409"/>
        <v>2000</v>
      </c>
      <c r="O301" s="111">
        <f t="shared" si="409"/>
        <v>0</v>
      </c>
      <c r="P301" s="111">
        <f t="shared" si="310"/>
        <v>68167.87</v>
      </c>
      <c r="Q301" s="111">
        <f t="shared" si="409"/>
        <v>6487.55</v>
      </c>
      <c r="R301" s="111">
        <f t="shared" si="409"/>
        <v>59680.32</v>
      </c>
      <c r="S301" s="112">
        <f t="shared" si="409"/>
        <v>2000</v>
      </c>
      <c r="T301" s="111">
        <f t="shared" si="409"/>
        <v>0</v>
      </c>
      <c r="U301" s="112">
        <f t="shared" si="311"/>
        <v>68167.87</v>
      </c>
      <c r="V301" s="111">
        <f t="shared" si="312"/>
        <v>0</v>
      </c>
      <c r="W301" s="111">
        <f t="shared" si="313"/>
        <v>156832.13</v>
      </c>
      <c r="X301" s="111">
        <f t="shared" ref="X301:X302" si="410">X302</f>
        <v>0</v>
      </c>
      <c r="Y301" s="112">
        <f t="shared" si="315"/>
        <v>0</v>
      </c>
    </row>
    <row r="302" spans="1:25" s="108" customFormat="1" ht="30" customHeight="1" x14ac:dyDescent="0.25">
      <c r="A302" s="115" t="s">
        <v>64</v>
      </c>
      <c r="B302" s="114" t="s">
        <v>65</v>
      </c>
      <c r="C302" s="110">
        <v>100030300002</v>
      </c>
      <c r="D302" s="111">
        <f t="shared" si="406"/>
        <v>225000</v>
      </c>
      <c r="E302" s="111">
        <f t="shared" si="325"/>
        <v>0</v>
      </c>
      <c r="F302" s="111">
        <f t="shared" si="407"/>
        <v>225000</v>
      </c>
      <c r="G302" s="111">
        <f t="shared" ref="G302:G364" si="411">D302</f>
        <v>225000</v>
      </c>
      <c r="H302" s="111">
        <f t="shared" si="408"/>
        <v>0</v>
      </c>
      <c r="I302" s="111">
        <f t="shared" si="408"/>
        <v>0</v>
      </c>
      <c r="J302" s="111">
        <f t="shared" si="408"/>
        <v>0</v>
      </c>
      <c r="K302" s="111">
        <f t="shared" ref="K302:K364" si="412">SUM(G302:J302)</f>
        <v>225000</v>
      </c>
      <c r="L302" s="112">
        <f t="shared" si="409"/>
        <v>6487.55</v>
      </c>
      <c r="M302" s="112">
        <f t="shared" si="409"/>
        <v>59680.32</v>
      </c>
      <c r="N302" s="113">
        <f t="shared" si="409"/>
        <v>2000</v>
      </c>
      <c r="O302" s="111">
        <f t="shared" si="409"/>
        <v>0</v>
      </c>
      <c r="P302" s="111">
        <f t="shared" ref="P302:P364" si="413">SUM(L302:O302)</f>
        <v>68167.87</v>
      </c>
      <c r="Q302" s="111">
        <f t="shared" si="409"/>
        <v>6487.55</v>
      </c>
      <c r="R302" s="111">
        <f t="shared" si="409"/>
        <v>59680.32</v>
      </c>
      <c r="S302" s="112">
        <f t="shared" si="409"/>
        <v>2000</v>
      </c>
      <c r="T302" s="111">
        <f t="shared" si="409"/>
        <v>0</v>
      </c>
      <c r="U302" s="112">
        <f t="shared" ref="U302:U364" si="414">SUM(Q302:T302)</f>
        <v>68167.87</v>
      </c>
      <c r="V302" s="111">
        <f t="shared" ref="V302:V364" si="415">F302-K302</f>
        <v>0</v>
      </c>
      <c r="W302" s="111">
        <f t="shared" ref="W302:W364" si="416">K302-P302</f>
        <v>156832.13</v>
      </c>
      <c r="X302" s="111">
        <f t="shared" si="410"/>
        <v>0</v>
      </c>
      <c r="Y302" s="112">
        <f t="shared" ref="Y302:Y364" si="417">P302-U302-X302</f>
        <v>0</v>
      </c>
    </row>
    <row r="303" spans="1:25" s="108" customFormat="1" ht="30" customHeight="1" x14ac:dyDescent="0.25">
      <c r="A303" s="115" t="s">
        <v>67</v>
      </c>
      <c r="B303" s="114" t="s">
        <v>40</v>
      </c>
      <c r="C303" s="116"/>
      <c r="D303" s="111">
        <v>225000</v>
      </c>
      <c r="E303" s="111">
        <f t="shared" si="325"/>
        <v>0</v>
      </c>
      <c r="F303" s="111">
        <f t="shared" si="407"/>
        <v>225000</v>
      </c>
      <c r="G303" s="111">
        <f t="shared" si="411"/>
        <v>225000</v>
      </c>
      <c r="H303" s="111"/>
      <c r="I303" s="111"/>
      <c r="J303" s="111"/>
      <c r="K303" s="111">
        <f t="shared" si="412"/>
        <v>225000</v>
      </c>
      <c r="L303" s="112">
        <v>6487.55</v>
      </c>
      <c r="M303" s="112">
        <v>59680.32</v>
      </c>
      <c r="N303" s="113">
        <v>2000</v>
      </c>
      <c r="O303" s="111"/>
      <c r="P303" s="111">
        <f t="shared" si="413"/>
        <v>68167.87</v>
      </c>
      <c r="Q303" s="111">
        <v>6487.55</v>
      </c>
      <c r="R303" s="111">
        <v>59680.32</v>
      </c>
      <c r="S303" s="112">
        <v>2000</v>
      </c>
      <c r="T303" s="111"/>
      <c r="U303" s="112">
        <f t="shared" si="414"/>
        <v>68167.87</v>
      </c>
      <c r="V303" s="111">
        <f t="shared" si="415"/>
        <v>0</v>
      </c>
      <c r="W303" s="111">
        <f t="shared" si="416"/>
        <v>156832.13</v>
      </c>
      <c r="X303" s="111"/>
      <c r="Y303" s="112">
        <f t="shared" si="417"/>
        <v>0</v>
      </c>
    </row>
    <row r="304" spans="1:25" s="108" customFormat="1" ht="30" customHeight="1" x14ac:dyDescent="0.25">
      <c r="A304" s="115" t="s">
        <v>68</v>
      </c>
      <c r="B304" s="114" t="s">
        <v>69</v>
      </c>
      <c r="C304" s="110">
        <v>100030000000</v>
      </c>
      <c r="D304" s="111">
        <f t="shared" ref="D304:D305" si="418">D305</f>
        <v>182000</v>
      </c>
      <c r="E304" s="111">
        <f t="shared" si="325"/>
        <v>150000</v>
      </c>
      <c r="F304" s="111">
        <f t="shared" si="407"/>
        <v>332000</v>
      </c>
      <c r="G304" s="111">
        <f t="shared" si="411"/>
        <v>182000</v>
      </c>
      <c r="H304" s="111">
        <f t="shared" ref="H304:J305" si="419">H305</f>
        <v>0</v>
      </c>
      <c r="I304" s="111">
        <f t="shared" si="419"/>
        <v>0</v>
      </c>
      <c r="J304" s="111">
        <f t="shared" si="419"/>
        <v>150000</v>
      </c>
      <c r="K304" s="111">
        <f t="shared" si="412"/>
        <v>332000</v>
      </c>
      <c r="L304" s="112">
        <f t="shared" ref="L304:T305" si="420">L305</f>
        <v>15722.2</v>
      </c>
      <c r="M304" s="112">
        <f t="shared" si="420"/>
        <v>204390.91999999998</v>
      </c>
      <c r="N304" s="113">
        <f t="shared" si="420"/>
        <v>54242.590000000011</v>
      </c>
      <c r="O304" s="111">
        <f t="shared" si="420"/>
        <v>0</v>
      </c>
      <c r="P304" s="111">
        <f t="shared" si="413"/>
        <v>274355.71000000002</v>
      </c>
      <c r="Q304" s="111">
        <f t="shared" si="420"/>
        <v>15722.2</v>
      </c>
      <c r="R304" s="111">
        <f t="shared" si="420"/>
        <v>204073.54</v>
      </c>
      <c r="S304" s="112">
        <f t="shared" si="420"/>
        <v>54559.970000000008</v>
      </c>
      <c r="T304" s="111">
        <f t="shared" si="420"/>
        <v>0</v>
      </c>
      <c r="U304" s="112">
        <f t="shared" si="414"/>
        <v>274355.71000000002</v>
      </c>
      <c r="V304" s="111">
        <f t="shared" si="415"/>
        <v>0</v>
      </c>
      <c r="W304" s="111">
        <f t="shared" si="416"/>
        <v>57644.289999999979</v>
      </c>
      <c r="X304" s="111">
        <f t="shared" ref="X304:X305" si="421">X305</f>
        <v>0</v>
      </c>
      <c r="Y304" s="112">
        <f t="shared" si="417"/>
        <v>0</v>
      </c>
    </row>
    <row r="305" spans="1:25" s="108" customFormat="1" ht="30" customHeight="1" x14ac:dyDescent="0.25">
      <c r="A305" s="115" t="s">
        <v>70</v>
      </c>
      <c r="B305" s="114" t="s">
        <v>71</v>
      </c>
      <c r="C305" s="110">
        <v>100030300003</v>
      </c>
      <c r="D305" s="111">
        <f t="shared" si="418"/>
        <v>182000</v>
      </c>
      <c r="E305" s="111">
        <f t="shared" si="325"/>
        <v>150000</v>
      </c>
      <c r="F305" s="111">
        <f t="shared" si="407"/>
        <v>332000</v>
      </c>
      <c r="G305" s="111">
        <f t="shared" si="411"/>
        <v>182000</v>
      </c>
      <c r="H305" s="111">
        <f t="shared" si="419"/>
        <v>0</v>
      </c>
      <c r="I305" s="111">
        <f t="shared" si="419"/>
        <v>0</v>
      </c>
      <c r="J305" s="111">
        <f t="shared" si="419"/>
        <v>150000</v>
      </c>
      <c r="K305" s="111">
        <f t="shared" si="412"/>
        <v>332000</v>
      </c>
      <c r="L305" s="112">
        <f t="shared" si="420"/>
        <v>15722.2</v>
      </c>
      <c r="M305" s="112">
        <f t="shared" si="420"/>
        <v>204390.91999999998</v>
      </c>
      <c r="N305" s="113">
        <f t="shared" si="420"/>
        <v>54242.590000000011</v>
      </c>
      <c r="O305" s="111">
        <f t="shared" si="420"/>
        <v>0</v>
      </c>
      <c r="P305" s="111">
        <f t="shared" si="413"/>
        <v>274355.71000000002</v>
      </c>
      <c r="Q305" s="111">
        <f t="shared" si="420"/>
        <v>15722.2</v>
      </c>
      <c r="R305" s="111">
        <f t="shared" si="420"/>
        <v>204073.54</v>
      </c>
      <c r="S305" s="112">
        <f t="shared" si="420"/>
        <v>54559.970000000008</v>
      </c>
      <c r="T305" s="111">
        <f t="shared" si="420"/>
        <v>0</v>
      </c>
      <c r="U305" s="112">
        <f t="shared" si="414"/>
        <v>274355.71000000002</v>
      </c>
      <c r="V305" s="111">
        <f t="shared" si="415"/>
        <v>0</v>
      </c>
      <c r="W305" s="111">
        <f t="shared" si="416"/>
        <v>57644.289999999979</v>
      </c>
      <c r="X305" s="111">
        <f t="shared" si="421"/>
        <v>0</v>
      </c>
      <c r="Y305" s="112">
        <f t="shared" si="417"/>
        <v>0</v>
      </c>
    </row>
    <row r="306" spans="1:25" s="108" customFormat="1" ht="30" customHeight="1" x14ac:dyDescent="0.25">
      <c r="A306" s="115" t="s">
        <v>73</v>
      </c>
      <c r="B306" s="114" t="s">
        <v>40</v>
      </c>
      <c r="C306" s="116"/>
      <c r="D306" s="111">
        <v>182000</v>
      </c>
      <c r="E306" s="111">
        <f t="shared" si="325"/>
        <v>150000</v>
      </c>
      <c r="F306" s="111">
        <f t="shared" si="407"/>
        <v>332000</v>
      </c>
      <c r="G306" s="111">
        <f t="shared" si="411"/>
        <v>182000</v>
      </c>
      <c r="H306" s="111"/>
      <c r="I306" s="111"/>
      <c r="J306" s="111">
        <v>150000</v>
      </c>
      <c r="K306" s="111">
        <f t="shared" si="412"/>
        <v>332000</v>
      </c>
      <c r="L306" s="112">
        <v>15722.2</v>
      </c>
      <c r="M306" s="112">
        <v>204390.91999999998</v>
      </c>
      <c r="N306" s="113">
        <v>54242.590000000011</v>
      </c>
      <c r="O306" s="111"/>
      <c r="P306" s="111">
        <f t="shared" si="413"/>
        <v>274355.71000000002</v>
      </c>
      <c r="Q306" s="111">
        <v>15722.2</v>
      </c>
      <c r="R306" s="111">
        <v>204073.54</v>
      </c>
      <c r="S306" s="112">
        <v>54559.970000000008</v>
      </c>
      <c r="T306" s="111"/>
      <c r="U306" s="112">
        <f t="shared" si="414"/>
        <v>274355.71000000002</v>
      </c>
      <c r="V306" s="111">
        <f t="shared" si="415"/>
        <v>0</v>
      </c>
      <c r="W306" s="111">
        <f t="shared" si="416"/>
        <v>57644.289999999979</v>
      </c>
      <c r="X306" s="111"/>
      <c r="Y306" s="112">
        <f t="shared" si="417"/>
        <v>0</v>
      </c>
    </row>
    <row r="307" spans="1:25" s="108" customFormat="1" ht="30" customHeight="1" x14ac:dyDescent="0.25">
      <c r="A307" s="115" t="s">
        <v>75</v>
      </c>
      <c r="B307" s="114" t="s">
        <v>76</v>
      </c>
      <c r="C307" s="110">
        <v>100030000000</v>
      </c>
      <c r="D307" s="111">
        <f t="shared" ref="D307:D308" si="422">D308</f>
        <v>161000</v>
      </c>
      <c r="E307" s="111">
        <f t="shared" si="325"/>
        <v>0</v>
      </c>
      <c r="F307" s="111">
        <f t="shared" si="407"/>
        <v>161000</v>
      </c>
      <c r="G307" s="111">
        <f t="shared" si="411"/>
        <v>161000</v>
      </c>
      <c r="H307" s="111">
        <f t="shared" ref="H307:J308" si="423">H308</f>
        <v>0</v>
      </c>
      <c r="I307" s="111">
        <f t="shared" si="423"/>
        <v>0</v>
      </c>
      <c r="J307" s="111">
        <f t="shared" si="423"/>
        <v>0</v>
      </c>
      <c r="K307" s="111">
        <f t="shared" si="412"/>
        <v>161000</v>
      </c>
      <c r="L307" s="112">
        <f t="shared" ref="L307:T308" si="424">L308</f>
        <v>272.24</v>
      </c>
      <c r="M307" s="112">
        <f t="shared" si="424"/>
        <v>18143.36</v>
      </c>
      <c r="N307" s="113">
        <f t="shared" si="424"/>
        <v>18356.199999999997</v>
      </c>
      <c r="O307" s="111">
        <f t="shared" si="424"/>
        <v>0</v>
      </c>
      <c r="P307" s="111">
        <f t="shared" si="413"/>
        <v>36771.800000000003</v>
      </c>
      <c r="Q307" s="111">
        <f t="shared" si="424"/>
        <v>272.24</v>
      </c>
      <c r="R307" s="111">
        <f t="shared" si="424"/>
        <v>15441.970000000001</v>
      </c>
      <c r="S307" s="112">
        <f t="shared" si="424"/>
        <v>18356.199999999997</v>
      </c>
      <c r="T307" s="111">
        <f t="shared" si="424"/>
        <v>0</v>
      </c>
      <c r="U307" s="112">
        <f t="shared" si="414"/>
        <v>34070.409999999996</v>
      </c>
      <c r="V307" s="111">
        <f t="shared" si="415"/>
        <v>0</v>
      </c>
      <c r="W307" s="111">
        <f t="shared" si="416"/>
        <v>124228.2</v>
      </c>
      <c r="X307" s="111">
        <f t="shared" ref="X307:X308" si="425">X308</f>
        <v>0</v>
      </c>
      <c r="Y307" s="112">
        <f t="shared" si="417"/>
        <v>2701.3900000000067</v>
      </c>
    </row>
    <row r="308" spans="1:25" s="108" customFormat="1" ht="30" customHeight="1" x14ac:dyDescent="0.25">
      <c r="A308" s="115" t="s">
        <v>77</v>
      </c>
      <c r="B308" s="114" t="s">
        <v>78</v>
      </c>
      <c r="C308" s="110">
        <v>100030300004</v>
      </c>
      <c r="D308" s="111">
        <f t="shared" si="422"/>
        <v>161000</v>
      </c>
      <c r="E308" s="111">
        <f t="shared" si="325"/>
        <v>0</v>
      </c>
      <c r="F308" s="111">
        <f t="shared" si="407"/>
        <v>161000</v>
      </c>
      <c r="G308" s="111">
        <f t="shared" si="411"/>
        <v>161000</v>
      </c>
      <c r="H308" s="111">
        <f t="shared" si="423"/>
        <v>0</v>
      </c>
      <c r="I308" s="111">
        <f t="shared" si="423"/>
        <v>0</v>
      </c>
      <c r="J308" s="111">
        <f t="shared" si="423"/>
        <v>0</v>
      </c>
      <c r="K308" s="111">
        <f t="shared" si="412"/>
        <v>161000</v>
      </c>
      <c r="L308" s="112">
        <f t="shared" si="424"/>
        <v>272.24</v>
      </c>
      <c r="M308" s="112">
        <f t="shared" si="424"/>
        <v>18143.36</v>
      </c>
      <c r="N308" s="113">
        <f t="shared" si="424"/>
        <v>18356.199999999997</v>
      </c>
      <c r="O308" s="111">
        <f t="shared" si="424"/>
        <v>0</v>
      </c>
      <c r="P308" s="111">
        <f t="shared" si="413"/>
        <v>36771.800000000003</v>
      </c>
      <c r="Q308" s="111">
        <f t="shared" si="424"/>
        <v>272.24</v>
      </c>
      <c r="R308" s="111">
        <f t="shared" si="424"/>
        <v>15441.970000000001</v>
      </c>
      <c r="S308" s="112">
        <f t="shared" si="424"/>
        <v>18356.199999999997</v>
      </c>
      <c r="T308" s="111">
        <f t="shared" si="424"/>
        <v>0</v>
      </c>
      <c r="U308" s="112">
        <f t="shared" si="414"/>
        <v>34070.409999999996</v>
      </c>
      <c r="V308" s="111">
        <f t="shared" si="415"/>
        <v>0</v>
      </c>
      <c r="W308" s="111">
        <f t="shared" si="416"/>
        <v>124228.2</v>
      </c>
      <c r="X308" s="111">
        <f t="shared" si="425"/>
        <v>0</v>
      </c>
      <c r="Y308" s="112">
        <f t="shared" si="417"/>
        <v>2701.3900000000067</v>
      </c>
    </row>
    <row r="309" spans="1:25" s="108" customFormat="1" ht="30" customHeight="1" x14ac:dyDescent="0.25">
      <c r="A309" s="115" t="s">
        <v>80</v>
      </c>
      <c r="B309" s="114" t="s">
        <v>40</v>
      </c>
      <c r="C309" s="116"/>
      <c r="D309" s="111">
        <v>161000</v>
      </c>
      <c r="E309" s="111">
        <f t="shared" si="325"/>
        <v>0</v>
      </c>
      <c r="F309" s="111">
        <f t="shared" si="407"/>
        <v>161000</v>
      </c>
      <c r="G309" s="111">
        <f t="shared" si="411"/>
        <v>161000</v>
      </c>
      <c r="H309" s="111"/>
      <c r="I309" s="111"/>
      <c r="J309" s="111"/>
      <c r="K309" s="111">
        <f t="shared" si="412"/>
        <v>161000</v>
      </c>
      <c r="L309" s="112">
        <v>272.24</v>
      </c>
      <c r="M309" s="112">
        <v>18143.36</v>
      </c>
      <c r="N309" s="113">
        <v>18356.199999999997</v>
      </c>
      <c r="O309" s="111"/>
      <c r="P309" s="111">
        <f t="shared" si="413"/>
        <v>36771.800000000003</v>
      </c>
      <c r="Q309" s="111">
        <v>272.24</v>
      </c>
      <c r="R309" s="111">
        <v>15441.970000000001</v>
      </c>
      <c r="S309" s="112">
        <v>18356.199999999997</v>
      </c>
      <c r="T309" s="111"/>
      <c r="U309" s="112">
        <f t="shared" si="414"/>
        <v>34070.409999999996</v>
      </c>
      <c r="V309" s="111">
        <f t="shared" si="415"/>
        <v>0</v>
      </c>
      <c r="W309" s="111">
        <f t="shared" si="416"/>
        <v>124228.2</v>
      </c>
      <c r="X309" s="111"/>
      <c r="Y309" s="112">
        <f t="shared" si="417"/>
        <v>2701.3900000000067</v>
      </c>
    </row>
    <row r="310" spans="1:25" s="108" customFormat="1" ht="30" customHeight="1" x14ac:dyDescent="0.25">
      <c r="A310" s="115" t="s">
        <v>81</v>
      </c>
      <c r="B310" s="114" t="s">
        <v>82</v>
      </c>
      <c r="C310" s="110">
        <v>100030000000</v>
      </c>
      <c r="D310" s="111">
        <f>D311</f>
        <v>4020000</v>
      </c>
      <c r="E310" s="111">
        <f t="shared" ref="E310:E372" si="426">H310+I310+J310</f>
        <v>0</v>
      </c>
      <c r="F310" s="111">
        <f t="shared" si="407"/>
        <v>4020000</v>
      </c>
      <c r="G310" s="111">
        <f t="shared" si="411"/>
        <v>4020000</v>
      </c>
      <c r="H310" s="111"/>
      <c r="I310" s="111"/>
      <c r="J310" s="111"/>
      <c r="K310" s="111">
        <f t="shared" si="412"/>
        <v>4020000</v>
      </c>
      <c r="L310" s="112">
        <f t="shared" ref="L310:O310" si="427">L311</f>
        <v>748866.45</v>
      </c>
      <c r="M310" s="112">
        <f t="shared" si="427"/>
        <v>1223296.3900000001</v>
      </c>
      <c r="N310" s="113">
        <f t="shared" si="427"/>
        <v>823423.12</v>
      </c>
      <c r="O310" s="111">
        <f t="shared" si="427"/>
        <v>0</v>
      </c>
      <c r="P310" s="111">
        <f t="shared" si="413"/>
        <v>2795585.96</v>
      </c>
      <c r="Q310" s="111">
        <f t="shared" ref="Q310:T310" si="428">Q311</f>
        <v>748866.45</v>
      </c>
      <c r="R310" s="111">
        <f t="shared" si="428"/>
        <v>1223296.3900000001</v>
      </c>
      <c r="S310" s="112">
        <f t="shared" si="428"/>
        <v>823423.12</v>
      </c>
      <c r="T310" s="111">
        <f t="shared" si="428"/>
        <v>0</v>
      </c>
      <c r="U310" s="112">
        <f t="shared" si="414"/>
        <v>2795585.96</v>
      </c>
      <c r="V310" s="111">
        <f t="shared" si="415"/>
        <v>0</v>
      </c>
      <c r="W310" s="111">
        <f t="shared" si="416"/>
        <v>1224414.04</v>
      </c>
      <c r="X310" s="111"/>
      <c r="Y310" s="112">
        <f t="shared" si="417"/>
        <v>0</v>
      </c>
    </row>
    <row r="311" spans="1:25" s="108" customFormat="1" ht="30" customHeight="1" x14ac:dyDescent="0.25">
      <c r="A311" s="115" t="s">
        <v>83</v>
      </c>
      <c r="B311" s="114" t="s">
        <v>84</v>
      </c>
      <c r="C311" s="110">
        <v>100030300005</v>
      </c>
      <c r="D311" s="111">
        <f t="shared" ref="D311:X311" si="429">D312+D313</f>
        <v>4020000</v>
      </c>
      <c r="E311" s="111">
        <f t="shared" si="426"/>
        <v>0</v>
      </c>
      <c r="F311" s="111">
        <f t="shared" si="407"/>
        <v>4020000</v>
      </c>
      <c r="G311" s="111">
        <f t="shared" si="411"/>
        <v>4020000</v>
      </c>
      <c r="H311" s="111">
        <f t="shared" si="429"/>
        <v>0</v>
      </c>
      <c r="I311" s="111">
        <f t="shared" si="429"/>
        <v>0</v>
      </c>
      <c r="J311" s="111">
        <f t="shared" si="429"/>
        <v>0</v>
      </c>
      <c r="K311" s="111">
        <f t="shared" si="412"/>
        <v>4020000</v>
      </c>
      <c r="L311" s="112">
        <f t="shared" si="429"/>
        <v>748866.45</v>
      </c>
      <c r="M311" s="112">
        <f t="shared" si="429"/>
        <v>1223296.3900000001</v>
      </c>
      <c r="N311" s="113">
        <f t="shared" si="429"/>
        <v>823423.12</v>
      </c>
      <c r="O311" s="111">
        <f t="shared" si="429"/>
        <v>0</v>
      </c>
      <c r="P311" s="111">
        <f t="shared" si="413"/>
        <v>2795585.96</v>
      </c>
      <c r="Q311" s="111">
        <f t="shared" si="429"/>
        <v>748866.45</v>
      </c>
      <c r="R311" s="111">
        <f t="shared" si="429"/>
        <v>1223296.3900000001</v>
      </c>
      <c r="S311" s="112">
        <f t="shared" si="429"/>
        <v>823423.12</v>
      </c>
      <c r="T311" s="111">
        <f t="shared" si="429"/>
        <v>0</v>
      </c>
      <c r="U311" s="112">
        <f t="shared" si="414"/>
        <v>2795585.96</v>
      </c>
      <c r="V311" s="111">
        <f t="shared" si="415"/>
        <v>0</v>
      </c>
      <c r="W311" s="111">
        <f t="shared" si="416"/>
        <v>1224414.04</v>
      </c>
      <c r="X311" s="111">
        <f t="shared" si="429"/>
        <v>0</v>
      </c>
      <c r="Y311" s="112">
        <f t="shared" si="417"/>
        <v>0</v>
      </c>
    </row>
    <row r="312" spans="1:25" s="108" customFormat="1" ht="30" customHeight="1" x14ac:dyDescent="0.25">
      <c r="A312" s="115" t="s">
        <v>85</v>
      </c>
      <c r="B312" s="114" t="s">
        <v>39</v>
      </c>
      <c r="C312" s="116"/>
      <c r="D312" s="111">
        <v>3741000</v>
      </c>
      <c r="E312" s="111">
        <f t="shared" si="426"/>
        <v>0</v>
      </c>
      <c r="F312" s="111">
        <f t="shared" si="407"/>
        <v>3741000</v>
      </c>
      <c r="G312" s="111">
        <f t="shared" si="411"/>
        <v>3741000</v>
      </c>
      <c r="H312" s="111"/>
      <c r="I312" s="111"/>
      <c r="J312" s="111"/>
      <c r="K312" s="111">
        <f t="shared" si="412"/>
        <v>3741000</v>
      </c>
      <c r="L312" s="112">
        <v>735381.45</v>
      </c>
      <c r="M312" s="112">
        <v>1138811.3900000001</v>
      </c>
      <c r="N312" s="113">
        <v>794599.92</v>
      </c>
      <c r="O312" s="111"/>
      <c r="P312" s="111">
        <f t="shared" si="413"/>
        <v>2668792.7600000002</v>
      </c>
      <c r="Q312" s="111">
        <v>735381.45</v>
      </c>
      <c r="R312" s="111">
        <v>1138811.3900000001</v>
      </c>
      <c r="S312" s="112">
        <v>794599.92</v>
      </c>
      <c r="T312" s="111"/>
      <c r="U312" s="112">
        <f t="shared" si="414"/>
        <v>2668792.7600000002</v>
      </c>
      <c r="V312" s="111">
        <f t="shared" si="415"/>
        <v>0</v>
      </c>
      <c r="W312" s="111">
        <f t="shared" si="416"/>
        <v>1072207.2399999998</v>
      </c>
      <c r="X312" s="111"/>
      <c r="Y312" s="112">
        <f t="shared" si="417"/>
        <v>0</v>
      </c>
    </row>
    <row r="313" spans="1:25" s="108" customFormat="1" ht="30" customHeight="1" x14ac:dyDescent="0.25">
      <c r="A313" s="115" t="s">
        <v>86</v>
      </c>
      <c r="B313" s="114" t="s">
        <v>40</v>
      </c>
      <c r="C313" s="116"/>
      <c r="D313" s="111">
        <v>279000</v>
      </c>
      <c r="E313" s="111">
        <f t="shared" si="426"/>
        <v>0</v>
      </c>
      <c r="F313" s="111">
        <f t="shared" si="407"/>
        <v>279000</v>
      </c>
      <c r="G313" s="111">
        <f t="shared" si="411"/>
        <v>279000</v>
      </c>
      <c r="H313" s="111"/>
      <c r="I313" s="111"/>
      <c r="J313" s="111"/>
      <c r="K313" s="111">
        <f t="shared" si="412"/>
        <v>279000</v>
      </c>
      <c r="L313" s="112">
        <v>13485</v>
      </c>
      <c r="M313" s="112">
        <v>84485</v>
      </c>
      <c r="N313" s="113">
        <v>28823.200000000001</v>
      </c>
      <c r="O313" s="111"/>
      <c r="P313" s="111">
        <f t="shared" si="413"/>
        <v>126793.2</v>
      </c>
      <c r="Q313" s="111">
        <v>13485</v>
      </c>
      <c r="R313" s="111">
        <v>84485</v>
      </c>
      <c r="S313" s="112">
        <v>28823.200000000001</v>
      </c>
      <c r="T313" s="111"/>
      <c r="U313" s="112">
        <f t="shared" si="414"/>
        <v>126793.2</v>
      </c>
      <c r="V313" s="111">
        <f t="shared" si="415"/>
        <v>0</v>
      </c>
      <c r="W313" s="111">
        <f t="shared" si="416"/>
        <v>152206.79999999999</v>
      </c>
      <c r="X313" s="111"/>
      <c r="Y313" s="112">
        <f t="shared" si="417"/>
        <v>0</v>
      </c>
    </row>
    <row r="314" spans="1:25" s="108" customFormat="1" ht="30" customHeight="1" x14ac:dyDescent="0.25">
      <c r="A314" s="115" t="s">
        <v>87</v>
      </c>
      <c r="B314" s="114" t="s">
        <v>88</v>
      </c>
      <c r="C314" s="110">
        <v>100030000000</v>
      </c>
      <c r="D314" s="111">
        <f>D315</f>
        <v>222000</v>
      </c>
      <c r="E314" s="111">
        <f t="shared" si="426"/>
        <v>0</v>
      </c>
      <c r="F314" s="111">
        <f t="shared" si="407"/>
        <v>222000</v>
      </c>
      <c r="G314" s="111">
        <f t="shared" si="411"/>
        <v>222000</v>
      </c>
      <c r="H314" s="111"/>
      <c r="I314" s="111"/>
      <c r="J314" s="111"/>
      <c r="K314" s="111">
        <f t="shared" si="412"/>
        <v>222000</v>
      </c>
      <c r="L314" s="112">
        <f>L315</f>
        <v>0</v>
      </c>
      <c r="M314" s="112">
        <f t="shared" ref="M314:O315" si="430">M315</f>
        <v>27740</v>
      </c>
      <c r="N314" s="113">
        <f t="shared" si="430"/>
        <v>21796</v>
      </c>
      <c r="O314" s="111">
        <f t="shared" si="430"/>
        <v>0</v>
      </c>
      <c r="P314" s="111">
        <f t="shared" si="413"/>
        <v>49536</v>
      </c>
      <c r="Q314" s="111">
        <f t="shared" ref="Q314:T315" si="431">Q315</f>
        <v>0</v>
      </c>
      <c r="R314" s="111">
        <f t="shared" si="431"/>
        <v>17740</v>
      </c>
      <c r="S314" s="112">
        <f t="shared" si="431"/>
        <v>27141</v>
      </c>
      <c r="T314" s="111">
        <f t="shared" si="431"/>
        <v>0</v>
      </c>
      <c r="U314" s="112">
        <f t="shared" si="414"/>
        <v>44881</v>
      </c>
      <c r="V314" s="111">
        <f t="shared" si="415"/>
        <v>0</v>
      </c>
      <c r="W314" s="111">
        <f t="shared" si="416"/>
        <v>172464</v>
      </c>
      <c r="X314" s="111"/>
      <c r="Y314" s="112">
        <f t="shared" si="417"/>
        <v>4655</v>
      </c>
    </row>
    <row r="315" spans="1:25" s="108" customFormat="1" ht="30" customHeight="1" x14ac:dyDescent="0.25">
      <c r="A315" s="115" t="s">
        <v>89</v>
      </c>
      <c r="B315" s="114" t="s">
        <v>90</v>
      </c>
      <c r="C315" s="110">
        <v>100030300006</v>
      </c>
      <c r="D315" s="111">
        <f>D316</f>
        <v>222000</v>
      </c>
      <c r="E315" s="111">
        <f t="shared" si="426"/>
        <v>0</v>
      </c>
      <c r="F315" s="111">
        <f t="shared" si="407"/>
        <v>222000</v>
      </c>
      <c r="G315" s="111">
        <f t="shared" si="411"/>
        <v>222000</v>
      </c>
      <c r="H315" s="111"/>
      <c r="I315" s="111"/>
      <c r="J315" s="111"/>
      <c r="K315" s="111">
        <f t="shared" si="412"/>
        <v>222000</v>
      </c>
      <c r="L315" s="112">
        <f>L316</f>
        <v>0</v>
      </c>
      <c r="M315" s="112">
        <f t="shared" si="430"/>
        <v>27740</v>
      </c>
      <c r="N315" s="113">
        <f t="shared" si="430"/>
        <v>21796</v>
      </c>
      <c r="O315" s="111">
        <f t="shared" si="430"/>
        <v>0</v>
      </c>
      <c r="P315" s="111">
        <f t="shared" si="413"/>
        <v>49536</v>
      </c>
      <c r="Q315" s="111">
        <f t="shared" si="431"/>
        <v>0</v>
      </c>
      <c r="R315" s="111">
        <f t="shared" si="431"/>
        <v>17740</v>
      </c>
      <c r="S315" s="112">
        <f t="shared" si="431"/>
        <v>27141</v>
      </c>
      <c r="T315" s="111">
        <f t="shared" si="431"/>
        <v>0</v>
      </c>
      <c r="U315" s="112">
        <f t="shared" si="414"/>
        <v>44881</v>
      </c>
      <c r="V315" s="111">
        <f t="shared" si="415"/>
        <v>0</v>
      </c>
      <c r="W315" s="111">
        <f t="shared" si="416"/>
        <v>172464</v>
      </c>
      <c r="X315" s="111"/>
      <c r="Y315" s="112">
        <f t="shared" si="417"/>
        <v>4655</v>
      </c>
    </row>
    <row r="316" spans="1:25" s="108" customFormat="1" ht="30" customHeight="1" x14ac:dyDescent="0.25">
      <c r="A316" s="115" t="s">
        <v>92</v>
      </c>
      <c r="B316" s="114" t="s">
        <v>40</v>
      </c>
      <c r="C316" s="116"/>
      <c r="D316" s="111">
        <v>222000</v>
      </c>
      <c r="E316" s="111">
        <f t="shared" si="426"/>
        <v>0</v>
      </c>
      <c r="F316" s="111">
        <f t="shared" si="407"/>
        <v>222000</v>
      </c>
      <c r="G316" s="111">
        <f t="shared" si="411"/>
        <v>222000</v>
      </c>
      <c r="H316" s="111"/>
      <c r="I316" s="111"/>
      <c r="J316" s="111"/>
      <c r="K316" s="111">
        <f t="shared" si="412"/>
        <v>222000</v>
      </c>
      <c r="L316" s="112"/>
      <c r="M316" s="112">
        <v>27740</v>
      </c>
      <c r="N316" s="113">
        <v>21796</v>
      </c>
      <c r="O316" s="111"/>
      <c r="P316" s="111">
        <f t="shared" si="413"/>
        <v>49536</v>
      </c>
      <c r="Q316" s="111"/>
      <c r="R316" s="111">
        <v>17740</v>
      </c>
      <c r="S316" s="112">
        <v>27141</v>
      </c>
      <c r="T316" s="111"/>
      <c r="U316" s="112">
        <f t="shared" si="414"/>
        <v>44881</v>
      </c>
      <c r="V316" s="111">
        <f t="shared" si="415"/>
        <v>0</v>
      </c>
      <c r="W316" s="111">
        <f t="shared" si="416"/>
        <v>172464</v>
      </c>
      <c r="X316" s="111"/>
      <c r="Y316" s="112">
        <f t="shared" si="417"/>
        <v>4655</v>
      </c>
    </row>
    <row r="317" spans="1:25" s="108" customFormat="1" ht="30" customHeight="1" x14ac:dyDescent="0.25">
      <c r="A317" s="115" t="s">
        <v>93</v>
      </c>
      <c r="B317" s="114" t="s">
        <v>94</v>
      </c>
      <c r="C317" s="110">
        <v>100030000000</v>
      </c>
      <c r="D317" s="111">
        <f t="shared" ref="D317:D318" si="432">D318</f>
        <v>182000</v>
      </c>
      <c r="E317" s="111">
        <f t="shared" si="426"/>
        <v>0</v>
      </c>
      <c r="F317" s="111">
        <f t="shared" si="407"/>
        <v>182000</v>
      </c>
      <c r="G317" s="111">
        <f t="shared" si="411"/>
        <v>182000</v>
      </c>
      <c r="H317" s="111">
        <f t="shared" ref="H317:J318" si="433">H318</f>
        <v>0</v>
      </c>
      <c r="I317" s="111">
        <f t="shared" si="433"/>
        <v>0</v>
      </c>
      <c r="J317" s="111">
        <f t="shared" si="433"/>
        <v>0</v>
      </c>
      <c r="K317" s="111">
        <f t="shared" si="412"/>
        <v>182000</v>
      </c>
      <c r="L317" s="112">
        <f t="shared" ref="L317:T318" si="434">L318</f>
        <v>20000</v>
      </c>
      <c r="M317" s="112">
        <f t="shared" si="434"/>
        <v>22000</v>
      </c>
      <c r="N317" s="113">
        <f t="shared" si="434"/>
        <v>75000</v>
      </c>
      <c r="O317" s="111">
        <f t="shared" si="434"/>
        <v>0</v>
      </c>
      <c r="P317" s="111">
        <f t="shared" si="413"/>
        <v>117000</v>
      </c>
      <c r="Q317" s="111">
        <f t="shared" si="434"/>
        <v>20000</v>
      </c>
      <c r="R317" s="111">
        <f t="shared" si="434"/>
        <v>22000</v>
      </c>
      <c r="S317" s="112">
        <f t="shared" si="434"/>
        <v>75000</v>
      </c>
      <c r="T317" s="111">
        <f t="shared" si="434"/>
        <v>0</v>
      </c>
      <c r="U317" s="112">
        <f t="shared" si="414"/>
        <v>117000</v>
      </c>
      <c r="V317" s="111">
        <f t="shared" si="415"/>
        <v>0</v>
      </c>
      <c r="W317" s="111">
        <f t="shared" si="416"/>
        <v>65000</v>
      </c>
      <c r="X317" s="111">
        <f t="shared" ref="X317:X318" si="435">X318</f>
        <v>0</v>
      </c>
      <c r="Y317" s="112">
        <f t="shared" si="417"/>
        <v>0</v>
      </c>
    </row>
    <row r="318" spans="1:25" s="108" customFormat="1" ht="30" customHeight="1" x14ac:dyDescent="0.25">
      <c r="A318" s="115" t="s">
        <v>95</v>
      </c>
      <c r="B318" s="114" t="s">
        <v>96</v>
      </c>
      <c r="C318" s="110">
        <v>100030300007</v>
      </c>
      <c r="D318" s="111">
        <f t="shared" si="432"/>
        <v>182000</v>
      </c>
      <c r="E318" s="111">
        <f t="shared" si="426"/>
        <v>0</v>
      </c>
      <c r="F318" s="111">
        <f t="shared" si="407"/>
        <v>182000</v>
      </c>
      <c r="G318" s="111">
        <f t="shared" si="411"/>
        <v>182000</v>
      </c>
      <c r="H318" s="111">
        <f t="shared" si="433"/>
        <v>0</v>
      </c>
      <c r="I318" s="111">
        <f t="shared" si="433"/>
        <v>0</v>
      </c>
      <c r="J318" s="111">
        <f t="shared" si="433"/>
        <v>0</v>
      </c>
      <c r="K318" s="111">
        <f t="shared" si="412"/>
        <v>182000</v>
      </c>
      <c r="L318" s="112">
        <f t="shared" si="434"/>
        <v>20000</v>
      </c>
      <c r="M318" s="112">
        <f t="shared" si="434"/>
        <v>22000</v>
      </c>
      <c r="N318" s="113">
        <f t="shared" si="434"/>
        <v>75000</v>
      </c>
      <c r="O318" s="111">
        <f t="shared" si="434"/>
        <v>0</v>
      </c>
      <c r="P318" s="111">
        <f t="shared" si="413"/>
        <v>117000</v>
      </c>
      <c r="Q318" s="111">
        <f t="shared" si="434"/>
        <v>20000</v>
      </c>
      <c r="R318" s="111">
        <f t="shared" si="434"/>
        <v>22000</v>
      </c>
      <c r="S318" s="112">
        <f t="shared" si="434"/>
        <v>75000</v>
      </c>
      <c r="T318" s="111">
        <f t="shared" si="434"/>
        <v>0</v>
      </c>
      <c r="U318" s="112">
        <f t="shared" si="414"/>
        <v>117000</v>
      </c>
      <c r="V318" s="111">
        <f t="shared" si="415"/>
        <v>0</v>
      </c>
      <c r="W318" s="111">
        <f t="shared" si="416"/>
        <v>65000</v>
      </c>
      <c r="X318" s="111">
        <f t="shared" si="435"/>
        <v>0</v>
      </c>
      <c r="Y318" s="112">
        <f t="shared" si="417"/>
        <v>0</v>
      </c>
    </row>
    <row r="319" spans="1:25" s="108" customFormat="1" ht="30" customHeight="1" x14ac:dyDescent="0.25">
      <c r="A319" s="115" t="s">
        <v>98</v>
      </c>
      <c r="B319" s="114" t="s">
        <v>40</v>
      </c>
      <c r="C319" s="116"/>
      <c r="D319" s="111">
        <v>182000</v>
      </c>
      <c r="E319" s="111">
        <f t="shared" si="426"/>
        <v>0</v>
      </c>
      <c r="F319" s="111">
        <f t="shared" si="407"/>
        <v>182000</v>
      </c>
      <c r="G319" s="111">
        <f t="shared" si="411"/>
        <v>182000</v>
      </c>
      <c r="H319" s="111"/>
      <c r="I319" s="111"/>
      <c r="J319" s="111"/>
      <c r="K319" s="111">
        <f t="shared" si="412"/>
        <v>182000</v>
      </c>
      <c r="L319" s="112">
        <v>20000</v>
      </c>
      <c r="M319" s="112">
        <v>22000</v>
      </c>
      <c r="N319" s="113">
        <v>75000</v>
      </c>
      <c r="O319" s="111"/>
      <c r="P319" s="111">
        <f t="shared" si="413"/>
        <v>117000</v>
      </c>
      <c r="Q319" s="111">
        <v>20000</v>
      </c>
      <c r="R319" s="111">
        <v>22000</v>
      </c>
      <c r="S319" s="112">
        <v>75000</v>
      </c>
      <c r="T319" s="111"/>
      <c r="U319" s="112">
        <f t="shared" si="414"/>
        <v>117000</v>
      </c>
      <c r="V319" s="111">
        <f t="shared" si="415"/>
        <v>0</v>
      </c>
      <c r="W319" s="111">
        <f t="shared" si="416"/>
        <v>65000</v>
      </c>
      <c r="X319" s="111"/>
      <c r="Y319" s="112">
        <f t="shared" si="417"/>
        <v>0</v>
      </c>
    </row>
    <row r="320" spans="1:25" s="108" customFormat="1" ht="30" customHeight="1" x14ac:dyDescent="0.25">
      <c r="A320" s="115" t="s">
        <v>99</v>
      </c>
      <c r="B320" s="114" t="s">
        <v>100</v>
      </c>
      <c r="C320" s="110">
        <v>100030000000</v>
      </c>
      <c r="D320" s="111">
        <f t="shared" ref="D320:D321" si="436">D321</f>
        <v>192000</v>
      </c>
      <c r="E320" s="111">
        <f t="shared" si="426"/>
        <v>0</v>
      </c>
      <c r="F320" s="111">
        <f t="shared" si="407"/>
        <v>192000</v>
      </c>
      <c r="G320" s="111">
        <f t="shared" si="411"/>
        <v>192000</v>
      </c>
      <c r="H320" s="111">
        <f t="shared" ref="H320:J321" si="437">H321</f>
        <v>0</v>
      </c>
      <c r="I320" s="111">
        <f t="shared" si="437"/>
        <v>0</v>
      </c>
      <c r="J320" s="111">
        <f t="shared" si="437"/>
        <v>0</v>
      </c>
      <c r="K320" s="111">
        <f t="shared" si="412"/>
        <v>192000</v>
      </c>
      <c r="L320" s="112">
        <f t="shared" ref="L320:T321" si="438">L321</f>
        <v>9980</v>
      </c>
      <c r="M320" s="112">
        <f t="shared" si="438"/>
        <v>56553.49</v>
      </c>
      <c r="N320" s="113">
        <f t="shared" si="438"/>
        <v>82774.05</v>
      </c>
      <c r="O320" s="111">
        <f t="shared" si="438"/>
        <v>0</v>
      </c>
      <c r="P320" s="111">
        <f t="shared" si="413"/>
        <v>149307.53999999998</v>
      </c>
      <c r="Q320" s="111">
        <f t="shared" si="438"/>
        <v>9980</v>
      </c>
      <c r="R320" s="111">
        <f t="shared" si="438"/>
        <v>44852.49</v>
      </c>
      <c r="S320" s="112">
        <f t="shared" si="438"/>
        <v>46914.01</v>
      </c>
      <c r="T320" s="111">
        <f t="shared" si="438"/>
        <v>0</v>
      </c>
      <c r="U320" s="112">
        <f t="shared" si="414"/>
        <v>101746.5</v>
      </c>
      <c r="V320" s="111">
        <f t="shared" si="415"/>
        <v>0</v>
      </c>
      <c r="W320" s="111">
        <f t="shared" si="416"/>
        <v>42692.460000000021</v>
      </c>
      <c r="X320" s="111">
        <f t="shared" ref="X320:X321" si="439">X321</f>
        <v>0</v>
      </c>
      <c r="Y320" s="112">
        <f t="shared" si="417"/>
        <v>47561.039999999979</v>
      </c>
    </row>
    <row r="321" spans="1:25" s="108" customFormat="1" ht="30" customHeight="1" x14ac:dyDescent="0.25">
      <c r="A321" s="115" t="s">
        <v>101</v>
      </c>
      <c r="B321" s="114" t="s">
        <v>102</v>
      </c>
      <c r="C321" s="110">
        <v>100030300008</v>
      </c>
      <c r="D321" s="111">
        <f t="shared" si="436"/>
        <v>192000</v>
      </c>
      <c r="E321" s="111">
        <f t="shared" si="426"/>
        <v>0</v>
      </c>
      <c r="F321" s="111">
        <f t="shared" si="407"/>
        <v>192000</v>
      </c>
      <c r="G321" s="111">
        <f t="shared" si="411"/>
        <v>192000</v>
      </c>
      <c r="H321" s="111">
        <f t="shared" si="437"/>
        <v>0</v>
      </c>
      <c r="I321" s="111">
        <f t="shared" si="437"/>
        <v>0</v>
      </c>
      <c r="J321" s="111">
        <f t="shared" si="437"/>
        <v>0</v>
      </c>
      <c r="K321" s="111">
        <f t="shared" si="412"/>
        <v>192000</v>
      </c>
      <c r="L321" s="112">
        <f t="shared" si="438"/>
        <v>9980</v>
      </c>
      <c r="M321" s="112">
        <f t="shared" si="438"/>
        <v>56553.49</v>
      </c>
      <c r="N321" s="113">
        <f t="shared" si="438"/>
        <v>82774.05</v>
      </c>
      <c r="O321" s="111">
        <f t="shared" si="438"/>
        <v>0</v>
      </c>
      <c r="P321" s="111">
        <f t="shared" si="413"/>
        <v>149307.53999999998</v>
      </c>
      <c r="Q321" s="111">
        <f t="shared" si="438"/>
        <v>9980</v>
      </c>
      <c r="R321" s="111">
        <f t="shared" si="438"/>
        <v>44852.49</v>
      </c>
      <c r="S321" s="112">
        <f t="shared" si="438"/>
        <v>46914.01</v>
      </c>
      <c r="T321" s="111">
        <f t="shared" si="438"/>
        <v>0</v>
      </c>
      <c r="U321" s="112">
        <f t="shared" si="414"/>
        <v>101746.5</v>
      </c>
      <c r="V321" s="111">
        <f t="shared" si="415"/>
        <v>0</v>
      </c>
      <c r="W321" s="111">
        <f t="shared" si="416"/>
        <v>42692.460000000021</v>
      </c>
      <c r="X321" s="111">
        <f t="shared" si="439"/>
        <v>0</v>
      </c>
      <c r="Y321" s="112">
        <f t="shared" si="417"/>
        <v>47561.039999999979</v>
      </c>
    </row>
    <row r="322" spans="1:25" s="108" customFormat="1" ht="30" customHeight="1" x14ac:dyDescent="0.25">
      <c r="A322" s="115" t="s">
        <v>104</v>
      </c>
      <c r="B322" s="114" t="s">
        <v>40</v>
      </c>
      <c r="C322" s="116"/>
      <c r="D322" s="111">
        <v>192000</v>
      </c>
      <c r="E322" s="111">
        <f t="shared" si="426"/>
        <v>0</v>
      </c>
      <c r="F322" s="111">
        <f t="shared" si="407"/>
        <v>192000</v>
      </c>
      <c r="G322" s="111">
        <f t="shared" si="411"/>
        <v>192000</v>
      </c>
      <c r="H322" s="111"/>
      <c r="I322" s="111"/>
      <c r="J322" s="111"/>
      <c r="K322" s="111">
        <f t="shared" si="412"/>
        <v>192000</v>
      </c>
      <c r="L322" s="112">
        <v>9980</v>
      </c>
      <c r="M322" s="112">
        <v>56553.49</v>
      </c>
      <c r="N322" s="113">
        <v>82774.05</v>
      </c>
      <c r="O322" s="111"/>
      <c r="P322" s="111">
        <f t="shared" si="413"/>
        <v>149307.53999999998</v>
      </c>
      <c r="Q322" s="111">
        <v>9980</v>
      </c>
      <c r="R322" s="111">
        <v>44852.49</v>
      </c>
      <c r="S322" s="112">
        <v>46914.01</v>
      </c>
      <c r="T322" s="111"/>
      <c r="U322" s="112">
        <f t="shared" si="414"/>
        <v>101746.5</v>
      </c>
      <c r="V322" s="111">
        <f t="shared" si="415"/>
        <v>0</v>
      </c>
      <c r="W322" s="111">
        <f t="shared" si="416"/>
        <v>42692.460000000021</v>
      </c>
      <c r="X322" s="111"/>
      <c r="Y322" s="112">
        <f t="shared" si="417"/>
        <v>47561.039999999979</v>
      </c>
    </row>
    <row r="323" spans="1:25" s="108" customFormat="1" ht="30" customHeight="1" x14ac:dyDescent="0.25">
      <c r="A323" s="115" t="s">
        <v>105</v>
      </c>
      <c r="B323" s="114" t="s">
        <v>106</v>
      </c>
      <c r="C323" s="110">
        <v>100030000000</v>
      </c>
      <c r="D323" s="111">
        <f t="shared" ref="D323:D324" si="440">D324</f>
        <v>191000</v>
      </c>
      <c r="E323" s="111">
        <f t="shared" si="426"/>
        <v>0</v>
      </c>
      <c r="F323" s="111">
        <f t="shared" si="407"/>
        <v>191000</v>
      </c>
      <c r="G323" s="111">
        <f t="shared" si="411"/>
        <v>191000</v>
      </c>
      <c r="H323" s="111">
        <f t="shared" ref="H323:J324" si="441">H324</f>
        <v>0</v>
      </c>
      <c r="I323" s="111">
        <f t="shared" si="441"/>
        <v>0</v>
      </c>
      <c r="J323" s="111">
        <f t="shared" si="441"/>
        <v>0</v>
      </c>
      <c r="K323" s="111">
        <f t="shared" si="412"/>
        <v>191000</v>
      </c>
      <c r="L323" s="112">
        <f t="shared" ref="L323:T324" si="442">L324</f>
        <v>8840</v>
      </c>
      <c r="M323" s="112">
        <f t="shared" si="442"/>
        <v>9400</v>
      </c>
      <c r="N323" s="113">
        <f t="shared" si="442"/>
        <v>93920.5</v>
      </c>
      <c r="O323" s="111">
        <f t="shared" si="442"/>
        <v>0</v>
      </c>
      <c r="P323" s="111">
        <f t="shared" si="413"/>
        <v>112160.5</v>
      </c>
      <c r="Q323" s="111">
        <f t="shared" si="442"/>
        <v>8840</v>
      </c>
      <c r="R323" s="111">
        <f t="shared" si="442"/>
        <v>9400</v>
      </c>
      <c r="S323" s="112">
        <f t="shared" si="442"/>
        <v>93920.5</v>
      </c>
      <c r="T323" s="111">
        <f t="shared" si="442"/>
        <v>0</v>
      </c>
      <c r="U323" s="112">
        <f t="shared" si="414"/>
        <v>112160.5</v>
      </c>
      <c r="V323" s="111">
        <f t="shared" si="415"/>
        <v>0</v>
      </c>
      <c r="W323" s="111">
        <f t="shared" si="416"/>
        <v>78839.5</v>
      </c>
      <c r="X323" s="111">
        <f t="shared" ref="X323:X324" si="443">X324</f>
        <v>0</v>
      </c>
      <c r="Y323" s="112">
        <f t="shared" si="417"/>
        <v>0</v>
      </c>
    </row>
    <row r="324" spans="1:25" s="108" customFormat="1" ht="30" customHeight="1" x14ac:dyDescent="0.25">
      <c r="A324" s="115" t="s">
        <v>107</v>
      </c>
      <c r="B324" s="114" t="s">
        <v>108</v>
      </c>
      <c r="C324" s="110">
        <v>100030300009</v>
      </c>
      <c r="D324" s="111">
        <f t="shared" si="440"/>
        <v>191000</v>
      </c>
      <c r="E324" s="111">
        <f t="shared" si="426"/>
        <v>0</v>
      </c>
      <c r="F324" s="111">
        <f t="shared" si="407"/>
        <v>191000</v>
      </c>
      <c r="G324" s="111">
        <f t="shared" si="411"/>
        <v>191000</v>
      </c>
      <c r="H324" s="111">
        <f t="shared" si="441"/>
        <v>0</v>
      </c>
      <c r="I324" s="111">
        <f t="shared" si="441"/>
        <v>0</v>
      </c>
      <c r="J324" s="111">
        <f t="shared" si="441"/>
        <v>0</v>
      </c>
      <c r="K324" s="111">
        <f t="shared" si="412"/>
        <v>191000</v>
      </c>
      <c r="L324" s="112">
        <f t="shared" si="442"/>
        <v>8840</v>
      </c>
      <c r="M324" s="112">
        <f t="shared" si="442"/>
        <v>9400</v>
      </c>
      <c r="N324" s="113">
        <f t="shared" si="442"/>
        <v>93920.5</v>
      </c>
      <c r="O324" s="111">
        <f t="shared" si="442"/>
        <v>0</v>
      </c>
      <c r="P324" s="111">
        <f t="shared" si="413"/>
        <v>112160.5</v>
      </c>
      <c r="Q324" s="111">
        <f t="shared" si="442"/>
        <v>8840</v>
      </c>
      <c r="R324" s="111">
        <f t="shared" si="442"/>
        <v>9400</v>
      </c>
      <c r="S324" s="112">
        <f t="shared" si="442"/>
        <v>93920.5</v>
      </c>
      <c r="T324" s="111">
        <f t="shared" si="442"/>
        <v>0</v>
      </c>
      <c r="U324" s="112">
        <f t="shared" si="414"/>
        <v>112160.5</v>
      </c>
      <c r="V324" s="111">
        <f t="shared" si="415"/>
        <v>0</v>
      </c>
      <c r="W324" s="111">
        <f t="shared" si="416"/>
        <v>78839.5</v>
      </c>
      <c r="X324" s="111">
        <f t="shared" si="443"/>
        <v>0</v>
      </c>
      <c r="Y324" s="112">
        <f t="shared" si="417"/>
        <v>0</v>
      </c>
    </row>
    <row r="325" spans="1:25" s="108" customFormat="1" ht="30" customHeight="1" x14ac:dyDescent="0.25">
      <c r="A325" s="115" t="s">
        <v>110</v>
      </c>
      <c r="B325" s="114" t="s">
        <v>40</v>
      </c>
      <c r="C325" s="116"/>
      <c r="D325" s="111">
        <v>191000</v>
      </c>
      <c r="E325" s="111">
        <f t="shared" si="426"/>
        <v>0</v>
      </c>
      <c r="F325" s="111">
        <f t="shared" si="407"/>
        <v>191000</v>
      </c>
      <c r="G325" s="111">
        <f t="shared" si="411"/>
        <v>191000</v>
      </c>
      <c r="H325" s="111"/>
      <c r="I325" s="111"/>
      <c r="J325" s="111"/>
      <c r="K325" s="111">
        <f t="shared" si="412"/>
        <v>191000</v>
      </c>
      <c r="L325" s="112">
        <v>8840</v>
      </c>
      <c r="M325" s="112">
        <v>9400</v>
      </c>
      <c r="N325" s="113">
        <v>93920.5</v>
      </c>
      <c r="O325" s="111"/>
      <c r="P325" s="111">
        <f t="shared" si="413"/>
        <v>112160.5</v>
      </c>
      <c r="Q325" s="111">
        <v>8840</v>
      </c>
      <c r="R325" s="111">
        <v>9400</v>
      </c>
      <c r="S325" s="112">
        <v>93920.5</v>
      </c>
      <c r="T325" s="111"/>
      <c r="U325" s="112">
        <f t="shared" si="414"/>
        <v>112160.5</v>
      </c>
      <c r="V325" s="111">
        <f t="shared" si="415"/>
        <v>0</v>
      </c>
      <c r="W325" s="111">
        <f t="shared" si="416"/>
        <v>78839.5</v>
      </c>
      <c r="X325" s="111"/>
      <c r="Y325" s="112">
        <f t="shared" si="417"/>
        <v>0</v>
      </c>
    </row>
    <row r="326" spans="1:25" s="108" customFormat="1" ht="30" customHeight="1" x14ac:dyDescent="0.25">
      <c r="A326" s="115" t="s">
        <v>111</v>
      </c>
      <c r="B326" s="114" t="s">
        <v>112</v>
      </c>
      <c r="C326" s="110">
        <v>100030000000</v>
      </c>
      <c r="D326" s="111">
        <f t="shared" ref="D326:D327" si="444">D327</f>
        <v>1130000</v>
      </c>
      <c r="E326" s="111">
        <f t="shared" si="426"/>
        <v>0</v>
      </c>
      <c r="F326" s="111">
        <f t="shared" si="407"/>
        <v>1130000</v>
      </c>
      <c r="G326" s="111">
        <f t="shared" si="411"/>
        <v>1130000</v>
      </c>
      <c r="H326" s="111">
        <f t="shared" ref="H326:J327" si="445">H327</f>
        <v>0</v>
      </c>
      <c r="I326" s="111">
        <f t="shared" si="445"/>
        <v>0</v>
      </c>
      <c r="J326" s="111">
        <f t="shared" si="445"/>
        <v>0</v>
      </c>
      <c r="K326" s="111">
        <f t="shared" si="412"/>
        <v>1130000</v>
      </c>
      <c r="L326" s="112">
        <f t="shared" ref="L326:T327" si="446">L327</f>
        <v>294676.59999999998</v>
      </c>
      <c r="M326" s="112">
        <f t="shared" si="446"/>
        <v>109057.68</v>
      </c>
      <c r="N326" s="113">
        <f t="shared" si="446"/>
        <v>103967.55999999998</v>
      </c>
      <c r="O326" s="111">
        <f t="shared" si="446"/>
        <v>0</v>
      </c>
      <c r="P326" s="111">
        <f t="shared" si="413"/>
        <v>507701.83999999997</v>
      </c>
      <c r="Q326" s="111">
        <f t="shared" si="446"/>
        <v>294676.59999999998</v>
      </c>
      <c r="R326" s="111">
        <f t="shared" si="446"/>
        <v>109057.68</v>
      </c>
      <c r="S326" s="112">
        <f t="shared" si="446"/>
        <v>87312.209999999992</v>
      </c>
      <c r="T326" s="111">
        <f t="shared" si="446"/>
        <v>0</v>
      </c>
      <c r="U326" s="112">
        <f t="shared" si="414"/>
        <v>491046.49</v>
      </c>
      <c r="V326" s="111">
        <f t="shared" si="415"/>
        <v>0</v>
      </c>
      <c r="W326" s="111">
        <f t="shared" si="416"/>
        <v>622298.16</v>
      </c>
      <c r="X326" s="111">
        <f t="shared" ref="X326:X327" si="447">X327</f>
        <v>0</v>
      </c>
      <c r="Y326" s="112">
        <f t="shared" si="417"/>
        <v>16655.349999999977</v>
      </c>
    </row>
    <row r="327" spans="1:25" s="108" customFormat="1" ht="30" customHeight="1" x14ac:dyDescent="0.25">
      <c r="A327" s="115" t="s">
        <v>113</v>
      </c>
      <c r="B327" s="114" t="s">
        <v>114</v>
      </c>
      <c r="C327" s="110">
        <v>100030300010</v>
      </c>
      <c r="D327" s="111">
        <f t="shared" si="444"/>
        <v>1130000</v>
      </c>
      <c r="E327" s="111">
        <f t="shared" si="426"/>
        <v>0</v>
      </c>
      <c r="F327" s="111">
        <f t="shared" si="407"/>
        <v>1130000</v>
      </c>
      <c r="G327" s="111">
        <f t="shared" si="411"/>
        <v>1130000</v>
      </c>
      <c r="H327" s="111">
        <f t="shared" si="445"/>
        <v>0</v>
      </c>
      <c r="I327" s="111">
        <f t="shared" si="445"/>
        <v>0</v>
      </c>
      <c r="J327" s="111">
        <f t="shared" si="445"/>
        <v>0</v>
      </c>
      <c r="K327" s="111">
        <f t="shared" si="412"/>
        <v>1130000</v>
      </c>
      <c r="L327" s="112">
        <f t="shared" si="446"/>
        <v>294676.59999999998</v>
      </c>
      <c r="M327" s="112">
        <f t="shared" si="446"/>
        <v>109057.68</v>
      </c>
      <c r="N327" s="113">
        <f t="shared" si="446"/>
        <v>103967.55999999998</v>
      </c>
      <c r="O327" s="111">
        <f t="shared" si="446"/>
        <v>0</v>
      </c>
      <c r="P327" s="111">
        <f t="shared" si="413"/>
        <v>507701.83999999997</v>
      </c>
      <c r="Q327" s="111">
        <f t="shared" si="446"/>
        <v>294676.59999999998</v>
      </c>
      <c r="R327" s="111">
        <f t="shared" si="446"/>
        <v>109057.68</v>
      </c>
      <c r="S327" s="112">
        <f t="shared" si="446"/>
        <v>87312.209999999992</v>
      </c>
      <c r="T327" s="111">
        <f t="shared" si="446"/>
        <v>0</v>
      </c>
      <c r="U327" s="112">
        <f t="shared" si="414"/>
        <v>491046.49</v>
      </c>
      <c r="V327" s="111">
        <f t="shared" si="415"/>
        <v>0</v>
      </c>
      <c r="W327" s="111">
        <f t="shared" si="416"/>
        <v>622298.16</v>
      </c>
      <c r="X327" s="111">
        <f t="shared" si="447"/>
        <v>0</v>
      </c>
      <c r="Y327" s="112">
        <f t="shared" si="417"/>
        <v>16655.349999999977</v>
      </c>
    </row>
    <row r="328" spans="1:25" s="108" customFormat="1" ht="30" customHeight="1" x14ac:dyDescent="0.25">
      <c r="A328" s="115" t="s">
        <v>116</v>
      </c>
      <c r="B328" s="114" t="s">
        <v>40</v>
      </c>
      <c r="C328" s="116"/>
      <c r="D328" s="111">
        <v>1130000</v>
      </c>
      <c r="E328" s="111">
        <f t="shared" si="426"/>
        <v>0</v>
      </c>
      <c r="F328" s="111">
        <f t="shared" si="407"/>
        <v>1130000</v>
      </c>
      <c r="G328" s="111">
        <f t="shared" si="411"/>
        <v>1130000</v>
      </c>
      <c r="H328" s="111"/>
      <c r="I328" s="111"/>
      <c r="J328" s="111"/>
      <c r="K328" s="111">
        <f t="shared" si="412"/>
        <v>1130000</v>
      </c>
      <c r="L328" s="112">
        <v>294676.59999999998</v>
      </c>
      <c r="M328" s="112">
        <v>109057.68</v>
      </c>
      <c r="N328" s="113">
        <v>103967.55999999998</v>
      </c>
      <c r="O328" s="111"/>
      <c r="P328" s="111">
        <f t="shared" si="413"/>
        <v>507701.83999999997</v>
      </c>
      <c r="Q328" s="111">
        <v>294676.59999999998</v>
      </c>
      <c r="R328" s="111">
        <v>109057.68</v>
      </c>
      <c r="S328" s="112">
        <v>87312.209999999992</v>
      </c>
      <c r="T328" s="111"/>
      <c r="U328" s="112">
        <f t="shared" si="414"/>
        <v>491046.49</v>
      </c>
      <c r="V328" s="111">
        <f t="shared" si="415"/>
        <v>0</v>
      </c>
      <c r="W328" s="111">
        <f t="shared" si="416"/>
        <v>622298.16</v>
      </c>
      <c r="X328" s="111"/>
      <c r="Y328" s="112">
        <f t="shared" si="417"/>
        <v>16655.349999999977</v>
      </c>
    </row>
    <row r="329" spans="1:25" s="108" customFormat="1" ht="30" customHeight="1" x14ac:dyDescent="0.25">
      <c r="A329" s="115" t="s">
        <v>117</v>
      </c>
      <c r="B329" s="114" t="s">
        <v>118</v>
      </c>
      <c r="C329" s="110">
        <v>100030000000</v>
      </c>
      <c r="D329" s="111">
        <f t="shared" ref="D329:D330" si="448">D330</f>
        <v>254000</v>
      </c>
      <c r="E329" s="111">
        <f t="shared" si="426"/>
        <v>0</v>
      </c>
      <c r="F329" s="111">
        <f t="shared" si="407"/>
        <v>254000</v>
      </c>
      <c r="G329" s="111">
        <f t="shared" si="411"/>
        <v>254000</v>
      </c>
      <c r="H329" s="111">
        <f t="shared" ref="H329:J330" si="449">H330</f>
        <v>0</v>
      </c>
      <c r="I329" s="111">
        <f t="shared" si="449"/>
        <v>0</v>
      </c>
      <c r="J329" s="111">
        <f t="shared" si="449"/>
        <v>0</v>
      </c>
      <c r="K329" s="111">
        <f t="shared" si="412"/>
        <v>254000</v>
      </c>
      <c r="L329" s="112">
        <f t="shared" ref="L329:T330" si="450">L330</f>
        <v>30967.15</v>
      </c>
      <c r="M329" s="112">
        <f t="shared" si="450"/>
        <v>104982.57</v>
      </c>
      <c r="N329" s="113">
        <f t="shared" si="450"/>
        <v>32803.65</v>
      </c>
      <c r="O329" s="111">
        <f t="shared" si="450"/>
        <v>0</v>
      </c>
      <c r="P329" s="111">
        <f t="shared" si="413"/>
        <v>168753.37</v>
      </c>
      <c r="Q329" s="111">
        <f t="shared" si="450"/>
        <v>30967.15</v>
      </c>
      <c r="R329" s="111">
        <f t="shared" si="450"/>
        <v>84862.57</v>
      </c>
      <c r="S329" s="112">
        <f t="shared" si="450"/>
        <v>32891.9</v>
      </c>
      <c r="T329" s="111">
        <f t="shared" si="450"/>
        <v>0</v>
      </c>
      <c r="U329" s="112">
        <f t="shared" si="414"/>
        <v>148721.62</v>
      </c>
      <c r="V329" s="111">
        <f t="shared" si="415"/>
        <v>0</v>
      </c>
      <c r="W329" s="111">
        <f t="shared" si="416"/>
        <v>85246.63</v>
      </c>
      <c r="X329" s="111">
        <f t="shared" ref="X329:X330" si="451">X330</f>
        <v>0</v>
      </c>
      <c r="Y329" s="112">
        <f t="shared" si="417"/>
        <v>20031.75</v>
      </c>
    </row>
    <row r="330" spans="1:25" s="108" customFormat="1" ht="30" customHeight="1" x14ac:dyDescent="0.25">
      <c r="A330" s="115" t="s">
        <v>119</v>
      </c>
      <c r="B330" s="114" t="s">
        <v>120</v>
      </c>
      <c r="C330" s="110">
        <v>100030300011</v>
      </c>
      <c r="D330" s="111">
        <f t="shared" si="448"/>
        <v>254000</v>
      </c>
      <c r="E330" s="111">
        <f t="shared" si="426"/>
        <v>0</v>
      </c>
      <c r="F330" s="111">
        <f t="shared" si="407"/>
        <v>254000</v>
      </c>
      <c r="G330" s="111">
        <f t="shared" si="411"/>
        <v>254000</v>
      </c>
      <c r="H330" s="111">
        <f t="shared" si="449"/>
        <v>0</v>
      </c>
      <c r="I330" s="111">
        <f t="shared" si="449"/>
        <v>0</v>
      </c>
      <c r="J330" s="111">
        <f t="shared" si="449"/>
        <v>0</v>
      </c>
      <c r="K330" s="111">
        <f t="shared" si="412"/>
        <v>254000</v>
      </c>
      <c r="L330" s="112">
        <f t="shared" si="450"/>
        <v>30967.15</v>
      </c>
      <c r="M330" s="112">
        <f t="shared" si="450"/>
        <v>104982.57</v>
      </c>
      <c r="N330" s="113">
        <f t="shared" si="450"/>
        <v>32803.65</v>
      </c>
      <c r="O330" s="111">
        <f t="shared" si="450"/>
        <v>0</v>
      </c>
      <c r="P330" s="111">
        <f t="shared" si="413"/>
        <v>168753.37</v>
      </c>
      <c r="Q330" s="111">
        <f t="shared" si="450"/>
        <v>30967.15</v>
      </c>
      <c r="R330" s="111">
        <f t="shared" si="450"/>
        <v>84862.57</v>
      </c>
      <c r="S330" s="112">
        <f t="shared" si="450"/>
        <v>32891.9</v>
      </c>
      <c r="T330" s="111">
        <f t="shared" si="450"/>
        <v>0</v>
      </c>
      <c r="U330" s="112">
        <f t="shared" si="414"/>
        <v>148721.62</v>
      </c>
      <c r="V330" s="111">
        <f t="shared" si="415"/>
        <v>0</v>
      </c>
      <c r="W330" s="111">
        <f t="shared" si="416"/>
        <v>85246.63</v>
      </c>
      <c r="X330" s="111">
        <f t="shared" si="451"/>
        <v>0</v>
      </c>
      <c r="Y330" s="112">
        <f t="shared" si="417"/>
        <v>20031.75</v>
      </c>
    </row>
    <row r="331" spans="1:25" s="108" customFormat="1" ht="30" customHeight="1" x14ac:dyDescent="0.25">
      <c r="A331" s="115" t="s">
        <v>122</v>
      </c>
      <c r="B331" s="114" t="s">
        <v>40</v>
      </c>
      <c r="C331" s="116"/>
      <c r="D331" s="111">
        <v>254000</v>
      </c>
      <c r="E331" s="111">
        <f t="shared" si="426"/>
        <v>0</v>
      </c>
      <c r="F331" s="111">
        <f t="shared" si="407"/>
        <v>254000</v>
      </c>
      <c r="G331" s="111">
        <f t="shared" si="411"/>
        <v>254000</v>
      </c>
      <c r="H331" s="111"/>
      <c r="I331" s="111"/>
      <c r="J331" s="111"/>
      <c r="K331" s="111">
        <f t="shared" si="412"/>
        <v>254000</v>
      </c>
      <c r="L331" s="112">
        <v>30967.15</v>
      </c>
      <c r="M331" s="112">
        <v>104982.57</v>
      </c>
      <c r="N331" s="113">
        <v>32803.65</v>
      </c>
      <c r="O331" s="111"/>
      <c r="P331" s="111">
        <f t="shared" si="413"/>
        <v>168753.37</v>
      </c>
      <c r="Q331" s="111">
        <v>30967.15</v>
      </c>
      <c r="R331" s="111">
        <v>84862.57</v>
      </c>
      <c r="S331" s="112">
        <v>32891.9</v>
      </c>
      <c r="T331" s="111"/>
      <c r="U331" s="112">
        <f t="shared" si="414"/>
        <v>148721.62</v>
      </c>
      <c r="V331" s="111">
        <f t="shared" si="415"/>
        <v>0</v>
      </c>
      <c r="W331" s="111">
        <f t="shared" si="416"/>
        <v>85246.63</v>
      </c>
      <c r="X331" s="111"/>
      <c r="Y331" s="112">
        <f t="shared" si="417"/>
        <v>20031.75</v>
      </c>
    </row>
    <row r="332" spans="1:25" s="108" customFormat="1" ht="30" customHeight="1" x14ac:dyDescent="0.25">
      <c r="A332" s="115" t="s">
        <v>123</v>
      </c>
      <c r="B332" s="114" t="s">
        <v>124</v>
      </c>
      <c r="C332" s="110">
        <v>100030000000</v>
      </c>
      <c r="D332" s="111">
        <f t="shared" ref="D332:D333" si="452">D333</f>
        <v>194000</v>
      </c>
      <c r="E332" s="111">
        <f t="shared" si="426"/>
        <v>0</v>
      </c>
      <c r="F332" s="111">
        <f t="shared" si="407"/>
        <v>194000</v>
      </c>
      <c r="G332" s="111">
        <f t="shared" si="411"/>
        <v>194000</v>
      </c>
      <c r="H332" s="111">
        <f t="shared" ref="H332:J333" si="453">H333</f>
        <v>0</v>
      </c>
      <c r="I332" s="111">
        <f t="shared" si="453"/>
        <v>0</v>
      </c>
      <c r="J332" s="111">
        <f t="shared" si="453"/>
        <v>0</v>
      </c>
      <c r="K332" s="111">
        <f t="shared" si="412"/>
        <v>194000</v>
      </c>
      <c r="L332" s="112">
        <f t="shared" ref="L332:T333" si="454">L333</f>
        <v>45001.32</v>
      </c>
      <c r="M332" s="112">
        <f t="shared" si="454"/>
        <v>16183.94</v>
      </c>
      <c r="N332" s="113">
        <f t="shared" si="454"/>
        <v>89437</v>
      </c>
      <c r="O332" s="111">
        <f t="shared" si="454"/>
        <v>0</v>
      </c>
      <c r="P332" s="111">
        <f t="shared" si="413"/>
        <v>150622.26</v>
      </c>
      <c r="Q332" s="111">
        <f t="shared" si="454"/>
        <v>45001.32</v>
      </c>
      <c r="R332" s="111">
        <f t="shared" si="454"/>
        <v>16183.94</v>
      </c>
      <c r="S332" s="112">
        <f t="shared" si="454"/>
        <v>89437</v>
      </c>
      <c r="T332" s="111">
        <f t="shared" si="454"/>
        <v>0</v>
      </c>
      <c r="U332" s="112">
        <f t="shared" si="414"/>
        <v>150622.26</v>
      </c>
      <c r="V332" s="111">
        <f t="shared" si="415"/>
        <v>0</v>
      </c>
      <c r="W332" s="111">
        <f t="shared" si="416"/>
        <v>43377.739999999991</v>
      </c>
      <c r="X332" s="111">
        <f t="shared" ref="X332:X333" si="455">X333</f>
        <v>0</v>
      </c>
      <c r="Y332" s="112">
        <f t="shared" si="417"/>
        <v>0</v>
      </c>
    </row>
    <row r="333" spans="1:25" s="108" customFormat="1" ht="30" customHeight="1" x14ac:dyDescent="0.25">
      <c r="A333" s="115" t="s">
        <v>125</v>
      </c>
      <c r="B333" s="114" t="s">
        <v>126</v>
      </c>
      <c r="C333" s="110">
        <v>100030300012</v>
      </c>
      <c r="D333" s="111">
        <f t="shared" si="452"/>
        <v>194000</v>
      </c>
      <c r="E333" s="111">
        <f t="shared" si="426"/>
        <v>0</v>
      </c>
      <c r="F333" s="111">
        <f t="shared" si="407"/>
        <v>194000</v>
      </c>
      <c r="G333" s="111">
        <f t="shared" si="411"/>
        <v>194000</v>
      </c>
      <c r="H333" s="111">
        <f t="shared" si="453"/>
        <v>0</v>
      </c>
      <c r="I333" s="111">
        <f t="shared" si="453"/>
        <v>0</v>
      </c>
      <c r="J333" s="111">
        <f t="shared" si="453"/>
        <v>0</v>
      </c>
      <c r="K333" s="111">
        <f t="shared" si="412"/>
        <v>194000</v>
      </c>
      <c r="L333" s="112">
        <f t="shared" si="454"/>
        <v>45001.32</v>
      </c>
      <c r="M333" s="112">
        <f t="shared" si="454"/>
        <v>16183.94</v>
      </c>
      <c r="N333" s="113">
        <f t="shared" si="454"/>
        <v>89437</v>
      </c>
      <c r="O333" s="111">
        <f t="shared" si="454"/>
        <v>0</v>
      </c>
      <c r="P333" s="111">
        <f t="shared" si="413"/>
        <v>150622.26</v>
      </c>
      <c r="Q333" s="111">
        <f t="shared" si="454"/>
        <v>45001.32</v>
      </c>
      <c r="R333" s="111">
        <f t="shared" si="454"/>
        <v>16183.94</v>
      </c>
      <c r="S333" s="112">
        <f t="shared" si="454"/>
        <v>89437</v>
      </c>
      <c r="T333" s="111">
        <f t="shared" si="454"/>
        <v>0</v>
      </c>
      <c r="U333" s="112">
        <f t="shared" si="414"/>
        <v>150622.26</v>
      </c>
      <c r="V333" s="111">
        <f t="shared" si="415"/>
        <v>0</v>
      </c>
      <c r="W333" s="111">
        <f t="shared" si="416"/>
        <v>43377.739999999991</v>
      </c>
      <c r="X333" s="111">
        <f t="shared" si="455"/>
        <v>0</v>
      </c>
      <c r="Y333" s="112">
        <f t="shared" si="417"/>
        <v>0</v>
      </c>
    </row>
    <row r="334" spans="1:25" s="108" customFormat="1" ht="30" customHeight="1" x14ac:dyDescent="0.25">
      <c r="A334" s="115" t="s">
        <v>128</v>
      </c>
      <c r="B334" s="114" t="s">
        <v>40</v>
      </c>
      <c r="C334" s="116"/>
      <c r="D334" s="111">
        <v>194000</v>
      </c>
      <c r="E334" s="111">
        <f t="shared" si="426"/>
        <v>0</v>
      </c>
      <c r="F334" s="111">
        <f t="shared" si="407"/>
        <v>194000</v>
      </c>
      <c r="G334" s="111">
        <f t="shared" si="411"/>
        <v>194000</v>
      </c>
      <c r="H334" s="111"/>
      <c r="I334" s="111"/>
      <c r="J334" s="111"/>
      <c r="K334" s="111">
        <f t="shared" si="412"/>
        <v>194000</v>
      </c>
      <c r="L334" s="112">
        <v>45001.32</v>
      </c>
      <c r="M334" s="112">
        <v>16183.94</v>
      </c>
      <c r="N334" s="113">
        <v>89437</v>
      </c>
      <c r="O334" s="111"/>
      <c r="P334" s="111">
        <f t="shared" si="413"/>
        <v>150622.26</v>
      </c>
      <c r="Q334" s="111">
        <v>45001.32</v>
      </c>
      <c r="R334" s="111">
        <v>16183.94</v>
      </c>
      <c r="S334" s="112">
        <v>89437</v>
      </c>
      <c r="T334" s="111"/>
      <c r="U334" s="112">
        <f t="shared" si="414"/>
        <v>150622.26</v>
      </c>
      <c r="V334" s="111">
        <f t="shared" si="415"/>
        <v>0</v>
      </c>
      <c r="W334" s="111">
        <f t="shared" si="416"/>
        <v>43377.739999999991</v>
      </c>
      <c r="X334" s="111"/>
      <c r="Y334" s="112">
        <f t="shared" si="417"/>
        <v>0</v>
      </c>
    </row>
    <row r="335" spans="1:25" s="108" customFormat="1" ht="30" customHeight="1" x14ac:dyDescent="0.25">
      <c r="A335" s="115" t="s">
        <v>129</v>
      </c>
      <c r="B335" s="114" t="s">
        <v>130</v>
      </c>
      <c r="C335" s="110">
        <v>100030000000</v>
      </c>
      <c r="D335" s="111">
        <f>D336</f>
        <v>62346000</v>
      </c>
      <c r="E335" s="111">
        <f t="shared" si="426"/>
        <v>-150000</v>
      </c>
      <c r="F335" s="111">
        <f t="shared" si="407"/>
        <v>62196000</v>
      </c>
      <c r="G335" s="111">
        <f t="shared" si="411"/>
        <v>62346000</v>
      </c>
      <c r="H335" s="111">
        <f t="shared" ref="H335:J335" si="456">H336</f>
        <v>0</v>
      </c>
      <c r="I335" s="111">
        <f t="shared" si="456"/>
        <v>-150000</v>
      </c>
      <c r="J335" s="111">
        <f t="shared" si="456"/>
        <v>0</v>
      </c>
      <c r="K335" s="111">
        <f t="shared" si="412"/>
        <v>62196000</v>
      </c>
      <c r="L335" s="112">
        <f t="shared" ref="L335:T335" si="457">L336</f>
        <v>6969104.9800000004</v>
      </c>
      <c r="M335" s="112">
        <f t="shared" si="457"/>
        <v>13444891.24</v>
      </c>
      <c r="N335" s="113">
        <f t="shared" si="457"/>
        <v>9334177.5099999998</v>
      </c>
      <c r="O335" s="111">
        <f t="shared" si="457"/>
        <v>0</v>
      </c>
      <c r="P335" s="111">
        <f t="shared" si="413"/>
        <v>29748173.729999997</v>
      </c>
      <c r="Q335" s="111">
        <f t="shared" si="457"/>
        <v>6953222.4800000004</v>
      </c>
      <c r="R335" s="111">
        <f t="shared" si="457"/>
        <v>11317991.949999999</v>
      </c>
      <c r="S335" s="112">
        <f t="shared" si="457"/>
        <v>9641128.3599999994</v>
      </c>
      <c r="T335" s="111">
        <f t="shared" si="457"/>
        <v>0</v>
      </c>
      <c r="U335" s="112">
        <f t="shared" si="414"/>
        <v>27912342.789999999</v>
      </c>
      <c r="V335" s="111">
        <f t="shared" si="415"/>
        <v>0</v>
      </c>
      <c r="W335" s="111">
        <f t="shared" si="416"/>
        <v>32447826.270000003</v>
      </c>
      <c r="X335" s="111">
        <f t="shared" ref="X335" si="458">X336</f>
        <v>0</v>
      </c>
      <c r="Y335" s="112">
        <f t="shared" si="417"/>
        <v>1835830.9399999976</v>
      </c>
    </row>
    <row r="336" spans="1:25" s="108" customFormat="1" ht="30" customHeight="1" x14ac:dyDescent="0.25">
      <c r="A336" s="115" t="s">
        <v>131</v>
      </c>
      <c r="B336" s="114" t="s">
        <v>132</v>
      </c>
      <c r="C336" s="110">
        <v>100030100000</v>
      </c>
      <c r="D336" s="111">
        <f>D337+D338</f>
        <v>62346000</v>
      </c>
      <c r="E336" s="111">
        <f t="shared" si="426"/>
        <v>-150000</v>
      </c>
      <c r="F336" s="111">
        <f t="shared" si="407"/>
        <v>62196000</v>
      </c>
      <c r="G336" s="111">
        <f t="shared" si="411"/>
        <v>62346000</v>
      </c>
      <c r="H336" s="111">
        <f t="shared" ref="H336:J336" si="459">H337+H338</f>
        <v>0</v>
      </c>
      <c r="I336" s="111">
        <f t="shared" si="459"/>
        <v>-150000</v>
      </c>
      <c r="J336" s="111">
        <f t="shared" si="459"/>
        <v>0</v>
      </c>
      <c r="K336" s="111">
        <f t="shared" si="412"/>
        <v>62196000</v>
      </c>
      <c r="L336" s="112">
        <f t="shared" ref="L336:T336" si="460">L337+L338</f>
        <v>6969104.9800000004</v>
      </c>
      <c r="M336" s="112">
        <f t="shared" si="460"/>
        <v>13444891.24</v>
      </c>
      <c r="N336" s="113">
        <f t="shared" si="460"/>
        <v>9334177.5099999998</v>
      </c>
      <c r="O336" s="111">
        <f t="shared" si="460"/>
        <v>0</v>
      </c>
      <c r="P336" s="111">
        <f t="shared" si="413"/>
        <v>29748173.729999997</v>
      </c>
      <c r="Q336" s="111">
        <f t="shared" si="460"/>
        <v>6953222.4800000004</v>
      </c>
      <c r="R336" s="111">
        <f t="shared" si="460"/>
        <v>11317991.949999999</v>
      </c>
      <c r="S336" s="112">
        <f t="shared" si="460"/>
        <v>9641128.3599999994</v>
      </c>
      <c r="T336" s="111">
        <f t="shared" si="460"/>
        <v>0</v>
      </c>
      <c r="U336" s="112">
        <f t="shared" si="414"/>
        <v>27912342.789999999</v>
      </c>
      <c r="V336" s="111">
        <f t="shared" si="415"/>
        <v>0</v>
      </c>
      <c r="W336" s="111">
        <f t="shared" si="416"/>
        <v>32447826.270000003</v>
      </c>
      <c r="X336" s="111">
        <f t="shared" ref="X336" si="461">X337+X338</f>
        <v>0</v>
      </c>
      <c r="Y336" s="112">
        <f t="shared" si="417"/>
        <v>1835830.9399999976</v>
      </c>
    </row>
    <row r="337" spans="1:25" s="108" customFormat="1" ht="30" customHeight="1" x14ac:dyDescent="0.25">
      <c r="A337" s="115" t="s">
        <v>133</v>
      </c>
      <c r="B337" s="114" t="s">
        <v>39</v>
      </c>
      <c r="C337" s="116"/>
      <c r="D337" s="111">
        <v>30631000</v>
      </c>
      <c r="E337" s="111">
        <f t="shared" si="426"/>
        <v>0</v>
      </c>
      <c r="F337" s="111">
        <f t="shared" si="407"/>
        <v>30631000</v>
      </c>
      <c r="G337" s="111">
        <f t="shared" si="411"/>
        <v>30631000</v>
      </c>
      <c r="H337" s="111"/>
      <c r="I337" s="111"/>
      <c r="J337" s="111"/>
      <c r="K337" s="111">
        <f t="shared" si="412"/>
        <v>30631000</v>
      </c>
      <c r="L337" s="112">
        <v>6426648</v>
      </c>
      <c r="M337" s="112">
        <v>10858314</v>
      </c>
      <c r="N337" s="113">
        <v>6426648</v>
      </c>
      <c r="O337" s="111"/>
      <c r="P337" s="111">
        <f t="shared" si="413"/>
        <v>23711610</v>
      </c>
      <c r="Q337" s="111">
        <v>6426648</v>
      </c>
      <c r="R337" s="111">
        <v>8750481</v>
      </c>
      <c r="S337" s="112">
        <v>8534481</v>
      </c>
      <c r="T337" s="111"/>
      <c r="U337" s="112">
        <f t="shared" si="414"/>
        <v>23711610</v>
      </c>
      <c r="V337" s="111">
        <f t="shared" si="415"/>
        <v>0</v>
      </c>
      <c r="W337" s="111">
        <f t="shared" si="416"/>
        <v>6919390</v>
      </c>
      <c r="X337" s="111"/>
      <c r="Y337" s="112">
        <f t="shared" si="417"/>
        <v>0</v>
      </c>
    </row>
    <row r="338" spans="1:25" s="108" customFormat="1" ht="30" customHeight="1" x14ac:dyDescent="0.25">
      <c r="A338" s="115" t="s">
        <v>134</v>
      </c>
      <c r="B338" s="114" t="s">
        <v>40</v>
      </c>
      <c r="C338" s="116"/>
      <c r="D338" s="111">
        <v>31715000</v>
      </c>
      <c r="E338" s="111">
        <f t="shared" si="426"/>
        <v>-150000</v>
      </c>
      <c r="F338" s="111">
        <f t="shared" si="407"/>
        <v>31565000</v>
      </c>
      <c r="G338" s="111">
        <f t="shared" si="411"/>
        <v>31715000</v>
      </c>
      <c r="H338" s="111"/>
      <c r="I338" s="111">
        <v>-150000</v>
      </c>
      <c r="J338" s="111"/>
      <c r="K338" s="111">
        <f t="shared" si="412"/>
        <v>31565000</v>
      </c>
      <c r="L338" s="112">
        <v>542456.98</v>
      </c>
      <c r="M338" s="112">
        <v>2586577.2400000002</v>
      </c>
      <c r="N338" s="113">
        <v>2907529.5100000002</v>
      </c>
      <c r="O338" s="111"/>
      <c r="P338" s="111">
        <f t="shared" si="413"/>
        <v>6036563.7300000004</v>
      </c>
      <c r="Q338" s="111">
        <v>526574.48</v>
      </c>
      <c r="R338" s="111">
        <v>2567510.9500000002</v>
      </c>
      <c r="S338" s="112">
        <v>1106647.3599999999</v>
      </c>
      <c r="T338" s="111"/>
      <c r="U338" s="112">
        <f t="shared" si="414"/>
        <v>4200732.79</v>
      </c>
      <c r="V338" s="111">
        <f t="shared" si="415"/>
        <v>0</v>
      </c>
      <c r="W338" s="111">
        <f t="shared" si="416"/>
        <v>25528436.27</v>
      </c>
      <c r="X338" s="111"/>
      <c r="Y338" s="112">
        <f t="shared" si="417"/>
        <v>1835830.9400000004</v>
      </c>
    </row>
    <row r="339" spans="1:25" s="108" customFormat="1" ht="30" customHeight="1" x14ac:dyDescent="0.25">
      <c r="A339" s="115" t="s">
        <v>136</v>
      </c>
      <c r="B339" s="114" t="s">
        <v>137</v>
      </c>
      <c r="C339" s="110">
        <v>100030000000</v>
      </c>
      <c r="D339" s="111">
        <f t="shared" ref="D339:S340" si="462">D340</f>
        <v>183000</v>
      </c>
      <c r="E339" s="111">
        <f t="shared" si="426"/>
        <v>0</v>
      </c>
      <c r="F339" s="111">
        <f t="shared" si="407"/>
        <v>183000</v>
      </c>
      <c r="G339" s="111">
        <f t="shared" si="411"/>
        <v>183000</v>
      </c>
      <c r="H339" s="111">
        <f t="shared" si="462"/>
        <v>0</v>
      </c>
      <c r="I339" s="111">
        <f t="shared" si="462"/>
        <v>0</v>
      </c>
      <c r="J339" s="111">
        <f t="shared" si="462"/>
        <v>0</v>
      </c>
      <c r="K339" s="111">
        <f t="shared" si="412"/>
        <v>183000</v>
      </c>
      <c r="L339" s="112">
        <f t="shared" si="462"/>
        <v>19650</v>
      </c>
      <c r="M339" s="112">
        <f t="shared" si="462"/>
        <v>14250</v>
      </c>
      <c r="N339" s="113">
        <f t="shared" si="462"/>
        <v>43449</v>
      </c>
      <c r="O339" s="111">
        <f t="shared" si="462"/>
        <v>0</v>
      </c>
      <c r="P339" s="111">
        <f t="shared" si="413"/>
        <v>77349</v>
      </c>
      <c r="Q339" s="111">
        <f t="shared" si="462"/>
        <v>19650</v>
      </c>
      <c r="R339" s="111">
        <f t="shared" si="462"/>
        <v>14250</v>
      </c>
      <c r="S339" s="112">
        <f t="shared" si="462"/>
        <v>43449</v>
      </c>
      <c r="T339" s="111">
        <f t="shared" ref="N339:T340" si="463">T340</f>
        <v>0</v>
      </c>
      <c r="U339" s="112">
        <f t="shared" si="414"/>
        <v>77349</v>
      </c>
      <c r="V339" s="111">
        <f t="shared" si="415"/>
        <v>0</v>
      </c>
      <c r="W339" s="111">
        <f t="shared" si="416"/>
        <v>105651</v>
      </c>
      <c r="X339" s="111">
        <f t="shared" ref="X339:X340" si="464">X340</f>
        <v>0</v>
      </c>
      <c r="Y339" s="112">
        <f t="shared" si="417"/>
        <v>0</v>
      </c>
    </row>
    <row r="340" spans="1:25" s="108" customFormat="1" ht="30" customHeight="1" x14ac:dyDescent="0.25">
      <c r="A340" s="115" t="s">
        <v>138</v>
      </c>
      <c r="B340" s="114" t="s">
        <v>139</v>
      </c>
      <c r="C340" s="110">
        <v>100030300014</v>
      </c>
      <c r="D340" s="111">
        <f t="shared" si="462"/>
        <v>183000</v>
      </c>
      <c r="E340" s="111">
        <f t="shared" si="426"/>
        <v>0</v>
      </c>
      <c r="F340" s="111">
        <f t="shared" si="407"/>
        <v>183000</v>
      </c>
      <c r="G340" s="111">
        <f t="shared" si="411"/>
        <v>183000</v>
      </c>
      <c r="H340" s="111">
        <f t="shared" si="462"/>
        <v>0</v>
      </c>
      <c r="I340" s="111">
        <f t="shared" si="462"/>
        <v>0</v>
      </c>
      <c r="J340" s="111">
        <f t="shared" si="462"/>
        <v>0</v>
      </c>
      <c r="K340" s="111">
        <f t="shared" si="412"/>
        <v>183000</v>
      </c>
      <c r="L340" s="112">
        <f t="shared" si="462"/>
        <v>19650</v>
      </c>
      <c r="M340" s="112">
        <f t="shared" si="462"/>
        <v>14250</v>
      </c>
      <c r="N340" s="113">
        <f t="shared" si="463"/>
        <v>43449</v>
      </c>
      <c r="O340" s="111">
        <f t="shared" si="463"/>
        <v>0</v>
      </c>
      <c r="P340" s="111">
        <f t="shared" si="413"/>
        <v>77349</v>
      </c>
      <c r="Q340" s="111">
        <f t="shared" si="463"/>
        <v>19650</v>
      </c>
      <c r="R340" s="111">
        <f t="shared" si="463"/>
        <v>14250</v>
      </c>
      <c r="S340" s="112">
        <f t="shared" si="463"/>
        <v>43449</v>
      </c>
      <c r="T340" s="111">
        <f t="shared" si="463"/>
        <v>0</v>
      </c>
      <c r="U340" s="112">
        <f t="shared" si="414"/>
        <v>77349</v>
      </c>
      <c r="V340" s="111">
        <f t="shared" si="415"/>
        <v>0</v>
      </c>
      <c r="W340" s="111">
        <f t="shared" si="416"/>
        <v>105651</v>
      </c>
      <c r="X340" s="111">
        <f t="shared" si="464"/>
        <v>0</v>
      </c>
      <c r="Y340" s="112">
        <f t="shared" si="417"/>
        <v>0</v>
      </c>
    </row>
    <row r="341" spans="1:25" s="108" customFormat="1" ht="30" customHeight="1" x14ac:dyDescent="0.25">
      <c r="A341" s="115" t="s">
        <v>141</v>
      </c>
      <c r="B341" s="114" t="s">
        <v>40</v>
      </c>
      <c r="C341" s="116"/>
      <c r="D341" s="111">
        <v>183000</v>
      </c>
      <c r="E341" s="111">
        <f t="shared" si="426"/>
        <v>0</v>
      </c>
      <c r="F341" s="111">
        <f t="shared" si="407"/>
        <v>183000</v>
      </c>
      <c r="G341" s="111">
        <f t="shared" si="411"/>
        <v>183000</v>
      </c>
      <c r="H341" s="111"/>
      <c r="I341" s="111"/>
      <c r="J341" s="111"/>
      <c r="K341" s="111">
        <f t="shared" si="412"/>
        <v>183000</v>
      </c>
      <c r="L341" s="112">
        <v>19650</v>
      </c>
      <c r="M341" s="112">
        <v>14250</v>
      </c>
      <c r="N341" s="113">
        <v>43449</v>
      </c>
      <c r="O341" s="111"/>
      <c r="P341" s="111">
        <f t="shared" si="413"/>
        <v>77349</v>
      </c>
      <c r="Q341" s="111">
        <v>19650</v>
      </c>
      <c r="R341" s="111">
        <v>14250</v>
      </c>
      <c r="S341" s="112">
        <v>43449</v>
      </c>
      <c r="T341" s="111"/>
      <c r="U341" s="112">
        <f t="shared" si="414"/>
        <v>77349</v>
      </c>
      <c r="V341" s="111">
        <f t="shared" si="415"/>
        <v>0</v>
      </c>
      <c r="W341" s="111">
        <f t="shared" si="416"/>
        <v>105651</v>
      </c>
      <c r="X341" s="111"/>
      <c r="Y341" s="112">
        <f t="shared" si="417"/>
        <v>0</v>
      </c>
    </row>
    <row r="342" spans="1:25" s="108" customFormat="1" ht="30" customHeight="1" x14ac:dyDescent="0.25">
      <c r="A342" s="115" t="s">
        <v>142</v>
      </c>
      <c r="B342" s="114" t="s">
        <v>143</v>
      </c>
      <c r="C342" s="110">
        <v>100030000000</v>
      </c>
      <c r="D342" s="111">
        <f t="shared" ref="D342:D343" si="465">D343</f>
        <v>216000</v>
      </c>
      <c r="E342" s="111">
        <f t="shared" si="426"/>
        <v>0</v>
      </c>
      <c r="F342" s="111">
        <f t="shared" si="407"/>
        <v>216000</v>
      </c>
      <c r="G342" s="111">
        <f t="shared" si="411"/>
        <v>216000</v>
      </c>
      <c r="H342" s="111">
        <f t="shared" ref="H342:J343" si="466">H343</f>
        <v>0</v>
      </c>
      <c r="I342" s="111">
        <f t="shared" si="466"/>
        <v>0</v>
      </c>
      <c r="J342" s="111">
        <f t="shared" si="466"/>
        <v>0</v>
      </c>
      <c r="K342" s="111">
        <f t="shared" si="412"/>
        <v>216000</v>
      </c>
      <c r="L342" s="112">
        <f t="shared" ref="L342:T343" si="467">L343</f>
        <v>1396</v>
      </c>
      <c r="M342" s="112">
        <f t="shared" si="467"/>
        <v>70737</v>
      </c>
      <c r="N342" s="113">
        <f t="shared" si="467"/>
        <v>73209</v>
      </c>
      <c r="O342" s="111">
        <f t="shared" si="467"/>
        <v>0</v>
      </c>
      <c r="P342" s="111">
        <f t="shared" si="413"/>
        <v>145342</v>
      </c>
      <c r="Q342" s="111">
        <f t="shared" si="467"/>
        <v>1396</v>
      </c>
      <c r="R342" s="111">
        <f t="shared" si="467"/>
        <v>25632</v>
      </c>
      <c r="S342" s="112">
        <f t="shared" si="467"/>
        <v>118314</v>
      </c>
      <c r="T342" s="111">
        <f t="shared" si="467"/>
        <v>0</v>
      </c>
      <c r="U342" s="112">
        <f t="shared" si="414"/>
        <v>145342</v>
      </c>
      <c r="V342" s="111">
        <f t="shared" si="415"/>
        <v>0</v>
      </c>
      <c r="W342" s="111">
        <f t="shared" si="416"/>
        <v>70658</v>
      </c>
      <c r="X342" s="111">
        <f t="shared" ref="X342:X343" si="468">X343</f>
        <v>0</v>
      </c>
      <c r="Y342" s="112">
        <f t="shared" si="417"/>
        <v>0</v>
      </c>
    </row>
    <row r="343" spans="1:25" s="108" customFormat="1" ht="30" customHeight="1" x14ac:dyDescent="0.25">
      <c r="A343" s="115" t="s">
        <v>144</v>
      </c>
      <c r="B343" s="114" t="s">
        <v>145</v>
      </c>
      <c r="C343" s="110">
        <v>100030300016</v>
      </c>
      <c r="D343" s="111">
        <f t="shared" si="465"/>
        <v>216000</v>
      </c>
      <c r="E343" s="111">
        <f t="shared" si="426"/>
        <v>0</v>
      </c>
      <c r="F343" s="111">
        <f t="shared" si="407"/>
        <v>216000</v>
      </c>
      <c r="G343" s="111">
        <f t="shared" si="411"/>
        <v>216000</v>
      </c>
      <c r="H343" s="111">
        <f t="shared" si="466"/>
        <v>0</v>
      </c>
      <c r="I343" s="111">
        <f t="shared" si="466"/>
        <v>0</v>
      </c>
      <c r="J343" s="111">
        <f t="shared" si="466"/>
        <v>0</v>
      </c>
      <c r="K343" s="111">
        <f t="shared" si="412"/>
        <v>216000</v>
      </c>
      <c r="L343" s="112">
        <f t="shared" si="467"/>
        <v>1396</v>
      </c>
      <c r="M343" s="112">
        <f t="shared" si="467"/>
        <v>70737</v>
      </c>
      <c r="N343" s="113">
        <f t="shared" si="467"/>
        <v>73209</v>
      </c>
      <c r="O343" s="111">
        <f t="shared" si="467"/>
        <v>0</v>
      </c>
      <c r="P343" s="111">
        <f t="shared" si="413"/>
        <v>145342</v>
      </c>
      <c r="Q343" s="111">
        <f t="shared" si="467"/>
        <v>1396</v>
      </c>
      <c r="R343" s="111">
        <f t="shared" si="467"/>
        <v>25632</v>
      </c>
      <c r="S343" s="112">
        <f t="shared" si="467"/>
        <v>118314</v>
      </c>
      <c r="T343" s="111">
        <f t="shared" si="467"/>
        <v>0</v>
      </c>
      <c r="U343" s="112">
        <f t="shared" si="414"/>
        <v>145342</v>
      </c>
      <c r="V343" s="111">
        <f t="shared" si="415"/>
        <v>0</v>
      </c>
      <c r="W343" s="111">
        <f t="shared" si="416"/>
        <v>70658</v>
      </c>
      <c r="X343" s="111">
        <f t="shared" si="468"/>
        <v>0</v>
      </c>
      <c r="Y343" s="112">
        <f t="shared" si="417"/>
        <v>0</v>
      </c>
    </row>
    <row r="344" spans="1:25" s="108" customFormat="1" ht="30" customHeight="1" x14ac:dyDescent="0.25">
      <c r="A344" s="115" t="s">
        <v>147</v>
      </c>
      <c r="B344" s="114" t="s">
        <v>40</v>
      </c>
      <c r="C344" s="116"/>
      <c r="D344" s="111">
        <v>216000</v>
      </c>
      <c r="E344" s="111">
        <f t="shared" si="426"/>
        <v>0</v>
      </c>
      <c r="F344" s="111">
        <f t="shared" si="407"/>
        <v>216000</v>
      </c>
      <c r="G344" s="111">
        <f t="shared" si="411"/>
        <v>216000</v>
      </c>
      <c r="H344" s="111"/>
      <c r="I344" s="111"/>
      <c r="J344" s="111"/>
      <c r="K344" s="111">
        <f t="shared" si="412"/>
        <v>216000</v>
      </c>
      <c r="L344" s="112">
        <v>1396</v>
      </c>
      <c r="M344" s="112">
        <v>70737</v>
      </c>
      <c r="N344" s="113">
        <v>73209</v>
      </c>
      <c r="O344" s="111"/>
      <c r="P344" s="111">
        <f t="shared" si="413"/>
        <v>145342</v>
      </c>
      <c r="Q344" s="111">
        <v>1396</v>
      </c>
      <c r="R344" s="111">
        <v>25632</v>
      </c>
      <c r="S344" s="112">
        <v>118314</v>
      </c>
      <c r="T344" s="111"/>
      <c r="U344" s="112">
        <f t="shared" si="414"/>
        <v>145342</v>
      </c>
      <c r="V344" s="111">
        <f t="shared" si="415"/>
        <v>0</v>
      </c>
      <c r="W344" s="111">
        <f t="shared" si="416"/>
        <v>70658</v>
      </c>
      <c r="X344" s="111"/>
      <c r="Y344" s="112">
        <f t="shared" si="417"/>
        <v>0</v>
      </c>
    </row>
    <row r="345" spans="1:25" s="108" customFormat="1" ht="30" customHeight="1" x14ac:dyDescent="0.25">
      <c r="A345" s="115" t="s">
        <v>148</v>
      </c>
      <c r="B345" s="114" t="s">
        <v>149</v>
      </c>
      <c r="C345" s="110">
        <v>100030000000</v>
      </c>
      <c r="D345" s="111">
        <f t="shared" ref="D345:D346" si="469">D346</f>
        <v>753000</v>
      </c>
      <c r="E345" s="111">
        <f t="shared" si="426"/>
        <v>0</v>
      </c>
      <c r="F345" s="111">
        <f t="shared" si="407"/>
        <v>753000</v>
      </c>
      <c r="G345" s="111">
        <f t="shared" si="411"/>
        <v>753000</v>
      </c>
      <c r="H345" s="111">
        <f t="shared" ref="H345:J346" si="470">H346</f>
        <v>0</v>
      </c>
      <c r="I345" s="111">
        <f t="shared" si="470"/>
        <v>0</v>
      </c>
      <c r="J345" s="111">
        <f t="shared" si="470"/>
        <v>0</v>
      </c>
      <c r="K345" s="111">
        <f t="shared" si="412"/>
        <v>753000</v>
      </c>
      <c r="L345" s="112">
        <f t="shared" ref="L345:T346" si="471">L346</f>
        <v>55577.58</v>
      </c>
      <c r="M345" s="112">
        <f t="shared" si="471"/>
        <v>112415.14</v>
      </c>
      <c r="N345" s="113">
        <f t="shared" si="471"/>
        <v>153844.03999999998</v>
      </c>
      <c r="O345" s="111">
        <f t="shared" si="471"/>
        <v>0</v>
      </c>
      <c r="P345" s="111">
        <f t="shared" si="413"/>
        <v>321836.76</v>
      </c>
      <c r="Q345" s="111">
        <f t="shared" si="471"/>
        <v>40029.870000000003</v>
      </c>
      <c r="R345" s="111">
        <f t="shared" si="471"/>
        <v>101776.41</v>
      </c>
      <c r="S345" s="112">
        <f t="shared" si="471"/>
        <v>163309.71000000002</v>
      </c>
      <c r="T345" s="111">
        <f t="shared" si="471"/>
        <v>0</v>
      </c>
      <c r="U345" s="112">
        <f t="shared" si="414"/>
        <v>305115.99</v>
      </c>
      <c r="V345" s="111">
        <f t="shared" si="415"/>
        <v>0</v>
      </c>
      <c r="W345" s="111">
        <f t="shared" si="416"/>
        <v>431163.24</v>
      </c>
      <c r="X345" s="111">
        <f t="shared" ref="X345:X346" si="472">X346</f>
        <v>0</v>
      </c>
      <c r="Y345" s="112">
        <f t="shared" si="417"/>
        <v>16720.770000000019</v>
      </c>
    </row>
    <row r="346" spans="1:25" s="108" customFormat="1" ht="30" customHeight="1" x14ac:dyDescent="0.25">
      <c r="A346" s="115" t="s">
        <v>150</v>
      </c>
      <c r="B346" s="114" t="s">
        <v>151</v>
      </c>
      <c r="C346" s="110">
        <v>100030300017</v>
      </c>
      <c r="D346" s="111">
        <f t="shared" si="469"/>
        <v>753000</v>
      </c>
      <c r="E346" s="111">
        <f t="shared" si="426"/>
        <v>0</v>
      </c>
      <c r="F346" s="111">
        <f t="shared" si="407"/>
        <v>753000</v>
      </c>
      <c r="G346" s="111">
        <f t="shared" si="411"/>
        <v>753000</v>
      </c>
      <c r="H346" s="111">
        <f t="shared" si="470"/>
        <v>0</v>
      </c>
      <c r="I346" s="111">
        <f t="shared" si="470"/>
        <v>0</v>
      </c>
      <c r="J346" s="111">
        <f t="shared" si="470"/>
        <v>0</v>
      </c>
      <c r="K346" s="111">
        <f t="shared" si="412"/>
        <v>753000</v>
      </c>
      <c r="L346" s="112">
        <f t="shared" si="471"/>
        <v>55577.58</v>
      </c>
      <c r="M346" s="112">
        <f t="shared" si="471"/>
        <v>112415.14</v>
      </c>
      <c r="N346" s="113">
        <f t="shared" si="471"/>
        <v>153844.03999999998</v>
      </c>
      <c r="O346" s="111">
        <f t="shared" si="471"/>
        <v>0</v>
      </c>
      <c r="P346" s="111">
        <f t="shared" si="413"/>
        <v>321836.76</v>
      </c>
      <c r="Q346" s="111">
        <f t="shared" si="471"/>
        <v>40029.870000000003</v>
      </c>
      <c r="R346" s="111">
        <f t="shared" si="471"/>
        <v>101776.41</v>
      </c>
      <c r="S346" s="112">
        <f t="shared" si="471"/>
        <v>163309.71000000002</v>
      </c>
      <c r="T346" s="111">
        <f t="shared" si="471"/>
        <v>0</v>
      </c>
      <c r="U346" s="112">
        <f t="shared" si="414"/>
        <v>305115.99</v>
      </c>
      <c r="V346" s="111">
        <f t="shared" si="415"/>
        <v>0</v>
      </c>
      <c r="W346" s="111">
        <f t="shared" si="416"/>
        <v>431163.24</v>
      </c>
      <c r="X346" s="111">
        <f t="shared" si="472"/>
        <v>0</v>
      </c>
      <c r="Y346" s="112">
        <f t="shared" si="417"/>
        <v>16720.770000000019</v>
      </c>
    </row>
    <row r="347" spans="1:25" s="108" customFormat="1" ht="30" customHeight="1" x14ac:dyDescent="0.25">
      <c r="A347" s="115" t="s">
        <v>153</v>
      </c>
      <c r="B347" s="114" t="s">
        <v>40</v>
      </c>
      <c r="C347" s="116"/>
      <c r="D347" s="111">
        <v>753000</v>
      </c>
      <c r="E347" s="111">
        <f t="shared" si="426"/>
        <v>0</v>
      </c>
      <c r="F347" s="111">
        <f t="shared" si="407"/>
        <v>753000</v>
      </c>
      <c r="G347" s="111">
        <f t="shared" si="411"/>
        <v>753000</v>
      </c>
      <c r="H347" s="111"/>
      <c r="I347" s="111"/>
      <c r="J347" s="111"/>
      <c r="K347" s="111">
        <f t="shared" si="412"/>
        <v>753000</v>
      </c>
      <c r="L347" s="112">
        <v>55577.58</v>
      </c>
      <c r="M347" s="112">
        <v>112415.14</v>
      </c>
      <c r="N347" s="113">
        <v>153844.03999999998</v>
      </c>
      <c r="O347" s="111"/>
      <c r="P347" s="111">
        <f t="shared" si="413"/>
        <v>321836.76</v>
      </c>
      <c r="Q347" s="111">
        <v>40029.870000000003</v>
      </c>
      <c r="R347" s="111">
        <v>101776.41</v>
      </c>
      <c r="S347" s="112">
        <v>163309.71000000002</v>
      </c>
      <c r="T347" s="111"/>
      <c r="U347" s="112">
        <f t="shared" si="414"/>
        <v>305115.99</v>
      </c>
      <c r="V347" s="111">
        <f t="shared" si="415"/>
        <v>0</v>
      </c>
      <c r="W347" s="111">
        <f t="shared" si="416"/>
        <v>431163.24</v>
      </c>
      <c r="X347" s="111"/>
      <c r="Y347" s="112">
        <f t="shared" si="417"/>
        <v>16720.770000000019</v>
      </c>
    </row>
    <row r="348" spans="1:25" s="98" customFormat="1" ht="55.5" customHeight="1" x14ac:dyDescent="0.25">
      <c r="B348" s="127" t="s">
        <v>202</v>
      </c>
      <c r="C348" s="107">
        <v>320000000000000</v>
      </c>
      <c r="D348" s="101">
        <f t="shared" ref="D348" si="473">D349</f>
        <v>463762000</v>
      </c>
      <c r="E348" s="101">
        <f t="shared" si="426"/>
        <v>0</v>
      </c>
      <c r="F348" s="101">
        <f t="shared" si="407"/>
        <v>463762000</v>
      </c>
      <c r="G348" s="101">
        <f t="shared" si="411"/>
        <v>463762000</v>
      </c>
      <c r="H348" s="101">
        <f t="shared" ref="H348:J348" si="474">H349</f>
        <v>0</v>
      </c>
      <c r="I348" s="101">
        <f t="shared" si="474"/>
        <v>-34185200</v>
      </c>
      <c r="J348" s="101">
        <f t="shared" si="474"/>
        <v>34185200</v>
      </c>
      <c r="K348" s="101">
        <f t="shared" si="412"/>
        <v>463762000</v>
      </c>
      <c r="L348" s="102">
        <f>L349</f>
        <v>74252803.189999998</v>
      </c>
      <c r="M348" s="102">
        <f t="shared" ref="M348:T348" si="475">M349</f>
        <v>118170111.67000002</v>
      </c>
      <c r="N348" s="103">
        <f t="shared" si="475"/>
        <v>162248663.24000004</v>
      </c>
      <c r="O348" s="101">
        <f t="shared" si="475"/>
        <v>0</v>
      </c>
      <c r="P348" s="101">
        <f t="shared" si="413"/>
        <v>354671578.10000002</v>
      </c>
      <c r="Q348" s="101">
        <f t="shared" si="475"/>
        <v>63915726.760000005</v>
      </c>
      <c r="R348" s="101">
        <f t="shared" si="475"/>
        <v>107412975.77000001</v>
      </c>
      <c r="S348" s="102">
        <f t="shared" si="475"/>
        <v>118685357.31</v>
      </c>
      <c r="T348" s="101">
        <f t="shared" si="475"/>
        <v>0</v>
      </c>
      <c r="U348" s="102">
        <f t="shared" si="414"/>
        <v>290014059.84000003</v>
      </c>
      <c r="V348" s="101">
        <f t="shared" si="415"/>
        <v>0</v>
      </c>
      <c r="W348" s="101">
        <f t="shared" si="416"/>
        <v>109090421.89999998</v>
      </c>
      <c r="X348" s="101">
        <f t="shared" ref="X348:X351" si="476">X349</f>
        <v>438492.47</v>
      </c>
      <c r="Y348" s="102">
        <f t="shared" si="417"/>
        <v>64219025.789999992</v>
      </c>
    </row>
    <row r="349" spans="1:25" s="108" customFormat="1" ht="41.25" customHeight="1" x14ac:dyDescent="0.25">
      <c r="B349" s="109" t="s">
        <v>163</v>
      </c>
      <c r="C349" s="110">
        <v>320300000000000</v>
      </c>
      <c r="D349" s="111">
        <f t="shared" ref="D349:D351" si="477">D350</f>
        <v>463762000</v>
      </c>
      <c r="E349" s="111">
        <f t="shared" si="426"/>
        <v>0</v>
      </c>
      <c r="F349" s="111">
        <f t="shared" si="407"/>
        <v>463762000</v>
      </c>
      <c r="G349" s="111">
        <f t="shared" si="411"/>
        <v>463762000</v>
      </c>
      <c r="H349" s="111">
        <f t="shared" ref="H349:J351" si="478">H350</f>
        <v>0</v>
      </c>
      <c r="I349" s="111">
        <f t="shared" si="478"/>
        <v>-34185200</v>
      </c>
      <c r="J349" s="111">
        <f t="shared" si="478"/>
        <v>34185200</v>
      </c>
      <c r="K349" s="111">
        <f t="shared" si="412"/>
        <v>463762000</v>
      </c>
      <c r="L349" s="112">
        <f>L350</f>
        <v>74252803.189999998</v>
      </c>
      <c r="M349" s="112">
        <f t="shared" ref="M349:T351" si="479">M350</f>
        <v>118170111.67000002</v>
      </c>
      <c r="N349" s="113">
        <f t="shared" si="479"/>
        <v>162248663.24000004</v>
      </c>
      <c r="O349" s="111">
        <f t="shared" si="479"/>
        <v>0</v>
      </c>
      <c r="P349" s="111">
        <f t="shared" si="413"/>
        <v>354671578.10000002</v>
      </c>
      <c r="Q349" s="111">
        <f t="shared" si="479"/>
        <v>63915726.760000005</v>
      </c>
      <c r="R349" s="111">
        <f t="shared" si="479"/>
        <v>107412975.77000001</v>
      </c>
      <c r="S349" s="112">
        <f t="shared" si="479"/>
        <v>118685357.31</v>
      </c>
      <c r="T349" s="111">
        <f t="shared" si="479"/>
        <v>0</v>
      </c>
      <c r="U349" s="112">
        <f t="shared" si="414"/>
        <v>290014059.84000003</v>
      </c>
      <c r="V349" s="111">
        <f t="shared" si="415"/>
        <v>0</v>
      </c>
      <c r="W349" s="111">
        <f t="shared" si="416"/>
        <v>109090421.89999998</v>
      </c>
      <c r="X349" s="111">
        <f t="shared" si="476"/>
        <v>438492.47</v>
      </c>
      <c r="Y349" s="112">
        <f t="shared" si="417"/>
        <v>64219025.789999992</v>
      </c>
    </row>
    <row r="350" spans="1:25" s="108" customFormat="1" ht="39.950000000000003" customHeight="1" x14ac:dyDescent="0.25">
      <c r="B350" s="109" t="s">
        <v>164</v>
      </c>
      <c r="C350" s="110">
        <v>320300100001000</v>
      </c>
      <c r="D350" s="111">
        <f t="shared" si="477"/>
        <v>463762000</v>
      </c>
      <c r="E350" s="111">
        <f t="shared" si="426"/>
        <v>0</v>
      </c>
      <c r="F350" s="111">
        <f t="shared" si="407"/>
        <v>463762000</v>
      </c>
      <c r="G350" s="111">
        <f t="shared" si="411"/>
        <v>463762000</v>
      </c>
      <c r="H350" s="111">
        <f t="shared" si="478"/>
        <v>0</v>
      </c>
      <c r="I350" s="111">
        <f t="shared" si="478"/>
        <v>-34185200</v>
      </c>
      <c r="J350" s="111">
        <f t="shared" si="478"/>
        <v>34185200</v>
      </c>
      <c r="K350" s="111">
        <f t="shared" si="412"/>
        <v>463762000</v>
      </c>
      <c r="L350" s="112">
        <f>L351</f>
        <v>74252803.189999998</v>
      </c>
      <c r="M350" s="112">
        <f t="shared" si="479"/>
        <v>118170111.67000002</v>
      </c>
      <c r="N350" s="113">
        <f t="shared" si="479"/>
        <v>162248663.24000004</v>
      </c>
      <c r="O350" s="111">
        <f t="shared" si="479"/>
        <v>0</v>
      </c>
      <c r="P350" s="111">
        <f t="shared" si="413"/>
        <v>354671578.10000002</v>
      </c>
      <c r="Q350" s="111">
        <f t="shared" si="479"/>
        <v>63915726.760000005</v>
      </c>
      <c r="R350" s="111">
        <f t="shared" si="479"/>
        <v>107412975.77000001</v>
      </c>
      <c r="S350" s="112">
        <f t="shared" si="479"/>
        <v>118685357.31</v>
      </c>
      <c r="T350" s="111">
        <f t="shared" si="479"/>
        <v>0</v>
      </c>
      <c r="U350" s="112">
        <f t="shared" si="414"/>
        <v>290014059.84000003</v>
      </c>
      <c r="V350" s="111">
        <f t="shared" si="415"/>
        <v>0</v>
      </c>
      <c r="W350" s="111">
        <f t="shared" si="416"/>
        <v>109090421.89999998</v>
      </c>
      <c r="X350" s="111">
        <f t="shared" si="476"/>
        <v>438492.47</v>
      </c>
      <c r="Y350" s="112">
        <f t="shared" si="417"/>
        <v>64219025.789999992</v>
      </c>
    </row>
    <row r="351" spans="1:25" s="108" customFormat="1" ht="39.950000000000003" customHeight="1" x14ac:dyDescent="0.25">
      <c r="B351" s="109" t="s">
        <v>169</v>
      </c>
      <c r="C351" s="110">
        <v>100000000000</v>
      </c>
      <c r="D351" s="111">
        <f t="shared" si="477"/>
        <v>463762000</v>
      </c>
      <c r="E351" s="111">
        <f t="shared" si="426"/>
        <v>0</v>
      </c>
      <c r="F351" s="111">
        <f t="shared" si="407"/>
        <v>463762000</v>
      </c>
      <c r="G351" s="111">
        <f t="shared" si="411"/>
        <v>463762000</v>
      </c>
      <c r="H351" s="111">
        <f t="shared" si="478"/>
        <v>0</v>
      </c>
      <c r="I351" s="111">
        <f t="shared" si="478"/>
        <v>-34185200</v>
      </c>
      <c r="J351" s="111">
        <f t="shared" si="478"/>
        <v>34185200</v>
      </c>
      <c r="K351" s="111">
        <f t="shared" si="412"/>
        <v>463762000</v>
      </c>
      <c r="L351" s="112">
        <f>L352</f>
        <v>74252803.189999998</v>
      </c>
      <c r="M351" s="112">
        <f t="shared" si="479"/>
        <v>118170111.67000002</v>
      </c>
      <c r="N351" s="113">
        <f t="shared" si="479"/>
        <v>162248663.24000004</v>
      </c>
      <c r="O351" s="111">
        <f t="shared" si="479"/>
        <v>0</v>
      </c>
      <c r="P351" s="111">
        <f t="shared" si="413"/>
        <v>354671578.10000002</v>
      </c>
      <c r="Q351" s="111">
        <f t="shared" si="479"/>
        <v>63915726.760000005</v>
      </c>
      <c r="R351" s="111">
        <f t="shared" si="479"/>
        <v>107412975.77000001</v>
      </c>
      <c r="S351" s="112">
        <f t="shared" si="479"/>
        <v>118685357.31</v>
      </c>
      <c r="T351" s="111">
        <f t="shared" si="479"/>
        <v>0</v>
      </c>
      <c r="U351" s="112">
        <f t="shared" si="414"/>
        <v>290014059.84000003</v>
      </c>
      <c r="V351" s="111">
        <f t="shared" si="415"/>
        <v>0</v>
      </c>
      <c r="W351" s="111">
        <f t="shared" si="416"/>
        <v>109090421.89999998</v>
      </c>
      <c r="X351" s="111">
        <f t="shared" si="476"/>
        <v>438492.47</v>
      </c>
      <c r="Y351" s="112">
        <f t="shared" si="417"/>
        <v>64219025.789999992</v>
      </c>
    </row>
    <row r="352" spans="1:25" s="108" customFormat="1" ht="30" customHeight="1" x14ac:dyDescent="0.25">
      <c r="B352" s="114" t="s">
        <v>55</v>
      </c>
      <c r="C352" s="110">
        <v>100030000000</v>
      </c>
      <c r="D352" s="111">
        <f t="shared" ref="D352:M352" si="480">D353+D357+D361+D365+D369+D373+D377+D381+D385+D389+D393+D397+D401+D406+D410+D414</f>
        <v>463762000</v>
      </c>
      <c r="E352" s="111">
        <f t="shared" si="480"/>
        <v>0</v>
      </c>
      <c r="F352" s="111">
        <f t="shared" si="480"/>
        <v>463762000</v>
      </c>
      <c r="G352" s="111">
        <f t="shared" si="480"/>
        <v>463762000</v>
      </c>
      <c r="H352" s="111">
        <f t="shared" si="480"/>
        <v>0</v>
      </c>
      <c r="I352" s="111">
        <f t="shared" si="480"/>
        <v>-34185200</v>
      </c>
      <c r="J352" s="111">
        <f t="shared" si="480"/>
        <v>34185200</v>
      </c>
      <c r="K352" s="111">
        <f t="shared" si="480"/>
        <v>463762000</v>
      </c>
      <c r="L352" s="112">
        <f t="shared" si="480"/>
        <v>74252803.189999998</v>
      </c>
      <c r="M352" s="112">
        <f t="shared" si="480"/>
        <v>118170111.67000002</v>
      </c>
      <c r="N352" s="113">
        <f>N353+N357+N361+N365+N369+N373+N377+N381+N385+N389+N393+N397+N401+N406+N410+N414</f>
        <v>162248663.24000004</v>
      </c>
      <c r="O352" s="111">
        <f t="shared" ref="O352:Y352" si="481">O353+O357+O361+O365+O369+O373+O377+O381+O385+O389+O393+O397+O401+O406+O410+O414</f>
        <v>0</v>
      </c>
      <c r="P352" s="111">
        <f t="shared" si="481"/>
        <v>354671578.09999996</v>
      </c>
      <c r="Q352" s="111">
        <f t="shared" si="481"/>
        <v>63915726.760000005</v>
      </c>
      <c r="R352" s="111">
        <f t="shared" si="481"/>
        <v>107412975.77000001</v>
      </c>
      <c r="S352" s="112">
        <f t="shared" si="481"/>
        <v>118685357.31</v>
      </c>
      <c r="T352" s="111">
        <f t="shared" si="481"/>
        <v>0</v>
      </c>
      <c r="U352" s="112">
        <f t="shared" si="481"/>
        <v>290014059.84000003</v>
      </c>
      <c r="V352" s="111">
        <f t="shared" si="481"/>
        <v>0</v>
      </c>
      <c r="W352" s="111">
        <f t="shared" si="481"/>
        <v>109090421.89999998</v>
      </c>
      <c r="X352" s="111">
        <f t="shared" ref="X352" si="482">X353+X357+X361+X365+X369+X373+X377+X381+X385+X389+X393+X397+X401+X406+X410+X414</f>
        <v>438492.47</v>
      </c>
      <c r="Y352" s="111">
        <f t="shared" si="481"/>
        <v>64219025.790000007</v>
      </c>
    </row>
    <row r="353" spans="1:25" s="108" customFormat="1" ht="30" customHeight="1" x14ac:dyDescent="0.25">
      <c r="A353" s="115" t="s">
        <v>56</v>
      </c>
      <c r="B353" s="114" t="s">
        <v>57</v>
      </c>
      <c r="C353" s="110">
        <v>100030000000</v>
      </c>
      <c r="D353" s="111">
        <f>D354</f>
        <v>18355000</v>
      </c>
      <c r="E353" s="111">
        <f t="shared" si="426"/>
        <v>1211200</v>
      </c>
      <c r="F353" s="111">
        <f t="shared" si="407"/>
        <v>19566200</v>
      </c>
      <c r="G353" s="111">
        <f t="shared" si="411"/>
        <v>18355000</v>
      </c>
      <c r="H353" s="111">
        <f t="shared" ref="H353:J353" si="483">H354</f>
        <v>0</v>
      </c>
      <c r="I353" s="111">
        <f t="shared" si="483"/>
        <v>0</v>
      </c>
      <c r="J353" s="111">
        <f t="shared" si="483"/>
        <v>1211200</v>
      </c>
      <c r="K353" s="111">
        <f t="shared" si="412"/>
        <v>19566200</v>
      </c>
      <c r="L353" s="112">
        <f t="shared" ref="L353:T353" si="484">L354</f>
        <v>3690833.16</v>
      </c>
      <c r="M353" s="112">
        <f t="shared" si="484"/>
        <v>6380600.1500000004</v>
      </c>
      <c r="N353" s="113">
        <f t="shared" si="484"/>
        <v>4341851.58</v>
      </c>
      <c r="O353" s="111">
        <f t="shared" si="484"/>
        <v>0</v>
      </c>
      <c r="P353" s="111">
        <f t="shared" si="413"/>
        <v>14413284.890000001</v>
      </c>
      <c r="Q353" s="111">
        <f t="shared" si="484"/>
        <v>2772785.26</v>
      </c>
      <c r="R353" s="111">
        <f t="shared" si="484"/>
        <v>6395223.2499999991</v>
      </c>
      <c r="S353" s="112">
        <f t="shared" si="484"/>
        <v>4614771.8099999996</v>
      </c>
      <c r="T353" s="111">
        <f t="shared" si="484"/>
        <v>0</v>
      </c>
      <c r="U353" s="112">
        <f t="shared" si="414"/>
        <v>13782780.319999997</v>
      </c>
      <c r="V353" s="111">
        <f t="shared" si="415"/>
        <v>0</v>
      </c>
      <c r="W353" s="111">
        <f t="shared" si="416"/>
        <v>5152915.1099999994</v>
      </c>
      <c r="X353" s="111">
        <f t="shared" ref="X353" si="485">X354</f>
        <v>0</v>
      </c>
      <c r="Y353" s="112">
        <f t="shared" si="417"/>
        <v>630504.57000000402</v>
      </c>
    </row>
    <row r="354" spans="1:25" s="108" customFormat="1" ht="30" customHeight="1" x14ac:dyDescent="0.25">
      <c r="A354" s="115" t="s">
        <v>58</v>
      </c>
      <c r="B354" s="114" t="s">
        <v>59</v>
      </c>
      <c r="C354" s="110">
        <v>100030300001</v>
      </c>
      <c r="D354" s="111">
        <f>D355+D356</f>
        <v>18355000</v>
      </c>
      <c r="E354" s="111">
        <f t="shared" si="426"/>
        <v>1211200</v>
      </c>
      <c r="F354" s="111">
        <f t="shared" si="407"/>
        <v>19566200</v>
      </c>
      <c r="G354" s="111">
        <f t="shared" si="411"/>
        <v>18355000</v>
      </c>
      <c r="H354" s="111">
        <f t="shared" ref="H354:J354" si="486">H355+H356</f>
        <v>0</v>
      </c>
      <c r="I354" s="111">
        <f t="shared" si="486"/>
        <v>0</v>
      </c>
      <c r="J354" s="111">
        <f t="shared" si="486"/>
        <v>1211200</v>
      </c>
      <c r="K354" s="111">
        <f t="shared" si="412"/>
        <v>19566200</v>
      </c>
      <c r="L354" s="112">
        <f t="shared" ref="L354:T354" si="487">L355+L356</f>
        <v>3690833.16</v>
      </c>
      <c r="M354" s="112">
        <f t="shared" si="487"/>
        <v>6380600.1500000004</v>
      </c>
      <c r="N354" s="113">
        <f t="shared" si="487"/>
        <v>4341851.58</v>
      </c>
      <c r="O354" s="111">
        <f t="shared" si="487"/>
        <v>0</v>
      </c>
      <c r="P354" s="111">
        <f t="shared" si="413"/>
        <v>14413284.890000001</v>
      </c>
      <c r="Q354" s="111">
        <f t="shared" si="487"/>
        <v>2772785.26</v>
      </c>
      <c r="R354" s="111">
        <f t="shared" si="487"/>
        <v>6395223.2499999991</v>
      </c>
      <c r="S354" s="112">
        <f t="shared" si="487"/>
        <v>4614771.8099999996</v>
      </c>
      <c r="T354" s="111">
        <f t="shared" si="487"/>
        <v>0</v>
      </c>
      <c r="U354" s="112">
        <f t="shared" si="414"/>
        <v>13782780.319999997</v>
      </c>
      <c r="V354" s="111">
        <f t="shared" si="415"/>
        <v>0</v>
      </c>
      <c r="W354" s="111">
        <f t="shared" si="416"/>
        <v>5152915.1099999994</v>
      </c>
      <c r="X354" s="111">
        <f t="shared" ref="X354" si="488">X355+X356</f>
        <v>0</v>
      </c>
      <c r="Y354" s="112">
        <f t="shared" si="417"/>
        <v>630504.57000000402</v>
      </c>
    </row>
    <row r="355" spans="1:25" s="108" customFormat="1" ht="30" customHeight="1" x14ac:dyDescent="0.25">
      <c r="A355" s="115" t="s">
        <v>60</v>
      </c>
      <c r="B355" s="114" t="s">
        <v>39</v>
      </c>
      <c r="C355" s="116"/>
      <c r="D355" s="111">
        <v>3171000</v>
      </c>
      <c r="E355" s="111">
        <f t="shared" si="426"/>
        <v>0</v>
      </c>
      <c r="F355" s="111">
        <f t="shared" si="407"/>
        <v>3171000</v>
      </c>
      <c r="G355" s="111">
        <f t="shared" si="411"/>
        <v>3171000</v>
      </c>
      <c r="H355" s="111"/>
      <c r="I355" s="111"/>
      <c r="J355" s="111">
        <v>0</v>
      </c>
      <c r="K355" s="111">
        <f t="shared" si="412"/>
        <v>3171000</v>
      </c>
      <c r="L355" s="112">
        <v>782466.2</v>
      </c>
      <c r="M355" s="112">
        <v>1373565.39</v>
      </c>
      <c r="N355" s="113">
        <v>984218.24</v>
      </c>
      <c r="O355" s="111"/>
      <c r="P355" s="111">
        <f t="shared" si="413"/>
        <v>3140249.83</v>
      </c>
      <c r="Q355" s="111">
        <v>782466.2</v>
      </c>
      <c r="R355" s="111">
        <v>1373565.39</v>
      </c>
      <c r="S355" s="112">
        <v>984218.24</v>
      </c>
      <c r="T355" s="111"/>
      <c r="U355" s="112">
        <f t="shared" si="414"/>
        <v>3140249.83</v>
      </c>
      <c r="V355" s="111">
        <f t="shared" si="415"/>
        <v>0</v>
      </c>
      <c r="W355" s="111">
        <f t="shared" si="416"/>
        <v>30750.169999999925</v>
      </c>
      <c r="X355" s="111"/>
      <c r="Y355" s="112">
        <f t="shared" si="417"/>
        <v>0</v>
      </c>
    </row>
    <row r="356" spans="1:25" s="108" customFormat="1" ht="30" customHeight="1" x14ac:dyDescent="0.25">
      <c r="A356" s="115" t="s">
        <v>61</v>
      </c>
      <c r="B356" s="114" t="s">
        <v>40</v>
      </c>
      <c r="C356" s="116"/>
      <c r="D356" s="111">
        <v>15184000</v>
      </c>
      <c r="E356" s="111">
        <f t="shared" si="426"/>
        <v>1211200</v>
      </c>
      <c r="F356" s="111">
        <f t="shared" si="407"/>
        <v>16395200</v>
      </c>
      <c r="G356" s="111">
        <f t="shared" si="411"/>
        <v>15184000</v>
      </c>
      <c r="H356" s="111"/>
      <c r="I356" s="111"/>
      <c r="J356" s="111">
        <v>1211200</v>
      </c>
      <c r="K356" s="111">
        <f t="shared" si="412"/>
        <v>16395200</v>
      </c>
      <c r="L356" s="112">
        <v>2908366.96</v>
      </c>
      <c r="M356" s="112">
        <v>5007034.7600000007</v>
      </c>
      <c r="N356" s="113">
        <v>3357633.34</v>
      </c>
      <c r="O356" s="111"/>
      <c r="P356" s="111">
        <f t="shared" si="413"/>
        <v>11273035.060000001</v>
      </c>
      <c r="Q356" s="111">
        <v>1990319.06</v>
      </c>
      <c r="R356" s="111">
        <v>5021657.8599999994</v>
      </c>
      <c r="S356" s="112">
        <v>3630553.57</v>
      </c>
      <c r="T356" s="111"/>
      <c r="U356" s="112">
        <f t="shared" si="414"/>
        <v>10642530.49</v>
      </c>
      <c r="V356" s="111">
        <f t="shared" si="415"/>
        <v>0</v>
      </c>
      <c r="W356" s="111">
        <f t="shared" si="416"/>
        <v>5122164.9399999995</v>
      </c>
      <c r="X356" s="111"/>
      <c r="Y356" s="112">
        <f t="shared" si="417"/>
        <v>630504.5700000003</v>
      </c>
    </row>
    <row r="357" spans="1:25" s="108" customFormat="1" ht="30" customHeight="1" x14ac:dyDescent="0.25">
      <c r="A357" s="115" t="s">
        <v>62</v>
      </c>
      <c r="B357" s="114" t="s">
        <v>63</v>
      </c>
      <c r="C357" s="110">
        <v>100030000000</v>
      </c>
      <c r="D357" s="111">
        <f>D358</f>
        <v>19068000</v>
      </c>
      <c r="E357" s="111">
        <f t="shared" si="426"/>
        <v>1437430</v>
      </c>
      <c r="F357" s="111">
        <f t="shared" si="407"/>
        <v>20505430</v>
      </c>
      <c r="G357" s="111">
        <f t="shared" si="411"/>
        <v>19068000</v>
      </c>
      <c r="H357" s="111">
        <f t="shared" ref="H357:J357" si="489">H358</f>
        <v>0</v>
      </c>
      <c r="I357" s="111">
        <f t="shared" si="489"/>
        <v>0</v>
      </c>
      <c r="J357" s="111">
        <f t="shared" si="489"/>
        <v>1437430</v>
      </c>
      <c r="K357" s="111">
        <f t="shared" si="412"/>
        <v>20505430</v>
      </c>
      <c r="L357" s="112">
        <f t="shared" ref="L357:T357" si="490">L358</f>
        <v>5096561.0199999996</v>
      </c>
      <c r="M357" s="112">
        <f t="shared" si="490"/>
        <v>6624807.4600000009</v>
      </c>
      <c r="N357" s="113">
        <f t="shared" si="490"/>
        <v>3763808.34</v>
      </c>
      <c r="O357" s="111">
        <f t="shared" si="490"/>
        <v>0</v>
      </c>
      <c r="P357" s="111">
        <f t="shared" si="413"/>
        <v>15485176.82</v>
      </c>
      <c r="Q357" s="111">
        <f t="shared" si="490"/>
        <v>5028866.0199999996</v>
      </c>
      <c r="R357" s="111">
        <f t="shared" si="490"/>
        <v>6691677.4600000009</v>
      </c>
      <c r="S357" s="112">
        <f t="shared" si="490"/>
        <v>3763808.34</v>
      </c>
      <c r="T357" s="111">
        <f t="shared" si="490"/>
        <v>0</v>
      </c>
      <c r="U357" s="112">
        <f t="shared" si="414"/>
        <v>15484351.82</v>
      </c>
      <c r="V357" s="111">
        <f t="shared" si="415"/>
        <v>0</v>
      </c>
      <c r="W357" s="111">
        <f t="shared" si="416"/>
        <v>5020253.18</v>
      </c>
      <c r="X357" s="111">
        <f t="shared" ref="X357" si="491">X358</f>
        <v>0</v>
      </c>
      <c r="Y357" s="112">
        <f t="shared" si="417"/>
        <v>825</v>
      </c>
    </row>
    <row r="358" spans="1:25" s="108" customFormat="1" ht="30" customHeight="1" x14ac:dyDescent="0.25">
      <c r="A358" s="115" t="s">
        <v>64</v>
      </c>
      <c r="B358" s="114" t="s">
        <v>65</v>
      </c>
      <c r="C358" s="110">
        <v>100030300002</v>
      </c>
      <c r="D358" s="111">
        <f>D359+D360</f>
        <v>19068000</v>
      </c>
      <c r="E358" s="111">
        <f t="shared" si="426"/>
        <v>1437430</v>
      </c>
      <c r="F358" s="111">
        <f t="shared" si="407"/>
        <v>20505430</v>
      </c>
      <c r="G358" s="111">
        <f t="shared" si="411"/>
        <v>19068000</v>
      </c>
      <c r="H358" s="111">
        <f t="shared" ref="H358:J358" si="492">H359+H360</f>
        <v>0</v>
      </c>
      <c r="I358" s="111">
        <f t="shared" si="492"/>
        <v>0</v>
      </c>
      <c r="J358" s="111">
        <f t="shared" si="492"/>
        <v>1437430</v>
      </c>
      <c r="K358" s="111">
        <f t="shared" si="412"/>
        <v>20505430</v>
      </c>
      <c r="L358" s="112">
        <f t="shared" ref="L358:T358" si="493">L359+L360</f>
        <v>5096561.0199999996</v>
      </c>
      <c r="M358" s="112">
        <f t="shared" si="493"/>
        <v>6624807.4600000009</v>
      </c>
      <c r="N358" s="113">
        <f t="shared" si="493"/>
        <v>3763808.34</v>
      </c>
      <c r="O358" s="111">
        <f t="shared" si="493"/>
        <v>0</v>
      </c>
      <c r="P358" s="111">
        <f t="shared" si="413"/>
        <v>15485176.82</v>
      </c>
      <c r="Q358" s="111">
        <f t="shared" si="493"/>
        <v>5028866.0199999996</v>
      </c>
      <c r="R358" s="111">
        <f t="shared" si="493"/>
        <v>6691677.4600000009</v>
      </c>
      <c r="S358" s="112">
        <f t="shared" si="493"/>
        <v>3763808.34</v>
      </c>
      <c r="T358" s="111">
        <f t="shared" si="493"/>
        <v>0</v>
      </c>
      <c r="U358" s="112">
        <f t="shared" si="414"/>
        <v>15484351.82</v>
      </c>
      <c r="V358" s="111">
        <f t="shared" si="415"/>
        <v>0</v>
      </c>
      <c r="W358" s="111">
        <f t="shared" si="416"/>
        <v>5020253.18</v>
      </c>
      <c r="X358" s="111">
        <f t="shared" ref="X358" si="494">X359+X360</f>
        <v>0</v>
      </c>
      <c r="Y358" s="112">
        <f t="shared" si="417"/>
        <v>825</v>
      </c>
    </row>
    <row r="359" spans="1:25" s="108" customFormat="1" ht="30" customHeight="1" x14ac:dyDescent="0.25">
      <c r="A359" s="115" t="s">
        <v>66</v>
      </c>
      <c r="B359" s="114" t="s">
        <v>39</v>
      </c>
      <c r="C359" s="116"/>
      <c r="D359" s="111">
        <v>4354000</v>
      </c>
      <c r="E359" s="111">
        <f t="shared" si="426"/>
        <v>0</v>
      </c>
      <c r="F359" s="111">
        <f t="shared" si="407"/>
        <v>4354000</v>
      </c>
      <c r="G359" s="111">
        <f t="shared" si="411"/>
        <v>4354000</v>
      </c>
      <c r="H359" s="111"/>
      <c r="I359" s="111"/>
      <c r="J359" s="111">
        <v>0</v>
      </c>
      <c r="K359" s="111">
        <f t="shared" si="412"/>
        <v>4354000</v>
      </c>
      <c r="L359" s="112">
        <v>2026413.96</v>
      </c>
      <c r="M359" s="112">
        <v>1649704.31</v>
      </c>
      <c r="N359" s="113">
        <v>240691.08999999997</v>
      </c>
      <c r="O359" s="111"/>
      <c r="P359" s="111">
        <f t="shared" si="413"/>
        <v>3916809.36</v>
      </c>
      <c r="Q359" s="111">
        <v>2026413.96</v>
      </c>
      <c r="R359" s="111">
        <v>1648879.31</v>
      </c>
      <c r="S359" s="112">
        <v>240691.08999999997</v>
      </c>
      <c r="T359" s="111"/>
      <c r="U359" s="112">
        <f t="shared" si="414"/>
        <v>3915984.36</v>
      </c>
      <c r="V359" s="111">
        <f t="shared" si="415"/>
        <v>0</v>
      </c>
      <c r="W359" s="111">
        <f t="shared" si="416"/>
        <v>437190.64000000013</v>
      </c>
      <c r="X359" s="111"/>
      <c r="Y359" s="112">
        <f t="shared" si="417"/>
        <v>825</v>
      </c>
    </row>
    <row r="360" spans="1:25" s="108" customFormat="1" ht="30" customHeight="1" x14ac:dyDescent="0.25">
      <c r="A360" s="115" t="s">
        <v>67</v>
      </c>
      <c r="B360" s="114" t="s">
        <v>40</v>
      </c>
      <c r="C360" s="116"/>
      <c r="D360" s="111">
        <v>14714000</v>
      </c>
      <c r="E360" s="111">
        <f t="shared" si="426"/>
        <v>1437430</v>
      </c>
      <c r="F360" s="111">
        <f t="shared" si="407"/>
        <v>16151430</v>
      </c>
      <c r="G360" s="111">
        <f t="shared" si="411"/>
        <v>14714000</v>
      </c>
      <c r="H360" s="111"/>
      <c r="I360" s="111"/>
      <c r="J360" s="111">
        <v>1437430</v>
      </c>
      <c r="K360" s="111">
        <f t="shared" si="412"/>
        <v>16151430</v>
      </c>
      <c r="L360" s="112">
        <v>3070147.06</v>
      </c>
      <c r="M360" s="112">
        <v>4975103.1500000004</v>
      </c>
      <c r="N360" s="113">
        <v>3523117.25</v>
      </c>
      <c r="O360" s="111"/>
      <c r="P360" s="111">
        <f t="shared" si="413"/>
        <v>11568367.460000001</v>
      </c>
      <c r="Q360" s="111">
        <v>3002452.06</v>
      </c>
      <c r="R360" s="111">
        <v>5042798.1500000004</v>
      </c>
      <c r="S360" s="112">
        <v>3523117.25</v>
      </c>
      <c r="T360" s="111"/>
      <c r="U360" s="112">
        <f t="shared" si="414"/>
        <v>11568367.460000001</v>
      </c>
      <c r="V360" s="111">
        <f t="shared" si="415"/>
        <v>0</v>
      </c>
      <c r="W360" s="111">
        <f t="shared" si="416"/>
        <v>4583062.5399999991</v>
      </c>
      <c r="X360" s="111"/>
      <c r="Y360" s="112">
        <f t="shared" si="417"/>
        <v>0</v>
      </c>
    </row>
    <row r="361" spans="1:25" s="108" customFormat="1" ht="30" customHeight="1" x14ac:dyDescent="0.25">
      <c r="A361" s="115" t="s">
        <v>68</v>
      </c>
      <c r="B361" s="114" t="s">
        <v>69</v>
      </c>
      <c r="C361" s="110">
        <v>100030000000</v>
      </c>
      <c r="D361" s="111">
        <f>D362</f>
        <v>19452000</v>
      </c>
      <c r="E361" s="111">
        <f t="shared" si="426"/>
        <v>3299940</v>
      </c>
      <c r="F361" s="111">
        <f t="shared" si="407"/>
        <v>22751940</v>
      </c>
      <c r="G361" s="111">
        <f t="shared" si="411"/>
        <v>19452000</v>
      </c>
      <c r="H361" s="111">
        <f t="shared" ref="H361:J361" si="495">H362</f>
        <v>0</v>
      </c>
      <c r="I361" s="111">
        <f t="shared" si="495"/>
        <v>0</v>
      </c>
      <c r="J361" s="111">
        <f t="shared" si="495"/>
        <v>3299940</v>
      </c>
      <c r="K361" s="111">
        <f t="shared" si="412"/>
        <v>22751940</v>
      </c>
      <c r="L361" s="112">
        <f t="shared" ref="L361:T361" si="496">L362</f>
        <v>4747875.2300000004</v>
      </c>
      <c r="M361" s="112">
        <f t="shared" si="496"/>
        <v>6731560.5200000005</v>
      </c>
      <c r="N361" s="113">
        <f t="shared" si="496"/>
        <v>5708106.3699999992</v>
      </c>
      <c r="O361" s="111">
        <f t="shared" si="496"/>
        <v>0</v>
      </c>
      <c r="P361" s="111">
        <f t="shared" si="413"/>
        <v>17187542.119999997</v>
      </c>
      <c r="Q361" s="111">
        <f t="shared" si="496"/>
        <v>4741363.21</v>
      </c>
      <c r="R361" s="111">
        <f t="shared" si="496"/>
        <v>6016425.5800000001</v>
      </c>
      <c r="S361" s="112">
        <f t="shared" si="496"/>
        <v>5746772.2199999988</v>
      </c>
      <c r="T361" s="111">
        <f t="shared" si="496"/>
        <v>0</v>
      </c>
      <c r="U361" s="112">
        <f t="shared" si="414"/>
        <v>16504561.009999998</v>
      </c>
      <c r="V361" s="111">
        <f t="shared" si="415"/>
        <v>0</v>
      </c>
      <c r="W361" s="111">
        <f t="shared" si="416"/>
        <v>5564397.8800000027</v>
      </c>
      <c r="X361" s="111">
        <f t="shared" ref="X361" si="497">X362</f>
        <v>368903.91</v>
      </c>
      <c r="Y361" s="112">
        <f t="shared" si="417"/>
        <v>314077.19999999943</v>
      </c>
    </row>
    <row r="362" spans="1:25" s="108" customFormat="1" ht="30" customHeight="1" x14ac:dyDescent="0.25">
      <c r="A362" s="115" t="s">
        <v>70</v>
      </c>
      <c r="B362" s="114" t="s">
        <v>71</v>
      </c>
      <c r="C362" s="110">
        <v>100030300003</v>
      </c>
      <c r="D362" s="111">
        <f>D363+D364</f>
        <v>19452000</v>
      </c>
      <c r="E362" s="111">
        <f t="shared" si="426"/>
        <v>3299940</v>
      </c>
      <c r="F362" s="111">
        <f t="shared" si="407"/>
        <v>22751940</v>
      </c>
      <c r="G362" s="111">
        <f t="shared" si="411"/>
        <v>19452000</v>
      </c>
      <c r="H362" s="111">
        <f t="shared" ref="H362:J362" si="498">H363+H364</f>
        <v>0</v>
      </c>
      <c r="I362" s="111">
        <f t="shared" si="498"/>
        <v>0</v>
      </c>
      <c r="J362" s="111">
        <f t="shared" si="498"/>
        <v>3299940</v>
      </c>
      <c r="K362" s="111">
        <f t="shared" si="412"/>
        <v>22751940</v>
      </c>
      <c r="L362" s="112">
        <f t="shared" ref="L362:T362" si="499">L363+L364</f>
        <v>4747875.2300000004</v>
      </c>
      <c r="M362" s="112">
        <f t="shared" si="499"/>
        <v>6731560.5200000005</v>
      </c>
      <c r="N362" s="113">
        <f t="shared" si="499"/>
        <v>5708106.3699999992</v>
      </c>
      <c r="O362" s="111">
        <f t="shared" si="499"/>
        <v>0</v>
      </c>
      <c r="P362" s="111">
        <f t="shared" si="413"/>
        <v>17187542.119999997</v>
      </c>
      <c r="Q362" s="111">
        <f t="shared" si="499"/>
        <v>4741363.21</v>
      </c>
      <c r="R362" s="111">
        <f t="shared" si="499"/>
        <v>6016425.5800000001</v>
      </c>
      <c r="S362" s="112">
        <f t="shared" si="499"/>
        <v>5746772.2199999988</v>
      </c>
      <c r="T362" s="111">
        <f t="shared" si="499"/>
        <v>0</v>
      </c>
      <c r="U362" s="112">
        <f t="shared" si="414"/>
        <v>16504561.009999998</v>
      </c>
      <c r="V362" s="111">
        <f t="shared" si="415"/>
        <v>0</v>
      </c>
      <c r="W362" s="111">
        <f t="shared" si="416"/>
        <v>5564397.8800000027</v>
      </c>
      <c r="X362" s="111">
        <f t="shared" ref="X362" si="500">X363+X364</f>
        <v>368903.91</v>
      </c>
      <c r="Y362" s="112">
        <f t="shared" si="417"/>
        <v>314077.19999999943</v>
      </c>
    </row>
    <row r="363" spans="1:25" s="108" customFormat="1" ht="30" customHeight="1" x14ac:dyDescent="0.25">
      <c r="A363" s="115" t="s">
        <v>72</v>
      </c>
      <c r="B363" s="114" t="s">
        <v>39</v>
      </c>
      <c r="C363" s="116"/>
      <c r="D363" s="111">
        <v>5148000</v>
      </c>
      <c r="E363" s="111">
        <f t="shared" si="426"/>
        <v>0</v>
      </c>
      <c r="F363" s="111">
        <f t="shared" si="407"/>
        <v>5148000</v>
      </c>
      <c r="G363" s="111">
        <f t="shared" si="411"/>
        <v>5148000</v>
      </c>
      <c r="H363" s="111"/>
      <c r="I363" s="111"/>
      <c r="J363" s="111"/>
      <c r="K363" s="111">
        <f t="shared" si="412"/>
        <v>5148000</v>
      </c>
      <c r="L363" s="112">
        <v>1506062.53</v>
      </c>
      <c r="M363" s="112">
        <v>1995131.4400000002</v>
      </c>
      <c r="N363" s="113">
        <v>1207737.6999999995</v>
      </c>
      <c r="O363" s="111"/>
      <c r="P363" s="111">
        <f t="shared" si="413"/>
        <v>4708931.67</v>
      </c>
      <c r="Q363" s="111">
        <v>1501870.51</v>
      </c>
      <c r="R363" s="111">
        <v>1889402.7400000002</v>
      </c>
      <c r="S363" s="112">
        <v>1229206.0199999996</v>
      </c>
      <c r="T363" s="111"/>
      <c r="U363" s="112">
        <f t="shared" si="414"/>
        <v>4620479.2699999996</v>
      </c>
      <c r="V363" s="111">
        <f t="shared" si="415"/>
        <v>0</v>
      </c>
      <c r="W363" s="111">
        <f t="shared" si="416"/>
        <v>439068.33000000007</v>
      </c>
      <c r="X363" s="111">
        <v>73175.199999999997</v>
      </c>
      <c r="Y363" s="112">
        <f t="shared" si="417"/>
        <v>15277.200000000375</v>
      </c>
    </row>
    <row r="364" spans="1:25" s="108" customFormat="1" ht="30" customHeight="1" x14ac:dyDescent="0.25">
      <c r="A364" s="115" t="s">
        <v>73</v>
      </c>
      <c r="B364" s="114" t="s">
        <v>40</v>
      </c>
      <c r="C364" s="116"/>
      <c r="D364" s="111">
        <v>14304000</v>
      </c>
      <c r="E364" s="111">
        <f t="shared" si="426"/>
        <v>3299940</v>
      </c>
      <c r="F364" s="111">
        <f t="shared" ref="F364:F427" si="501">D364+E364</f>
        <v>17603940</v>
      </c>
      <c r="G364" s="111">
        <f t="shared" si="411"/>
        <v>14304000</v>
      </c>
      <c r="H364" s="111"/>
      <c r="I364" s="111"/>
      <c r="J364" s="111">
        <v>3299940</v>
      </c>
      <c r="K364" s="111">
        <f t="shared" si="412"/>
        <v>17603940</v>
      </c>
      <c r="L364" s="112">
        <v>3241812.7</v>
      </c>
      <c r="M364" s="112">
        <v>4736429.08</v>
      </c>
      <c r="N364" s="113">
        <v>4500368.67</v>
      </c>
      <c r="O364" s="111"/>
      <c r="P364" s="111">
        <f t="shared" si="413"/>
        <v>12478610.449999999</v>
      </c>
      <c r="Q364" s="111">
        <v>3239492.7</v>
      </c>
      <c r="R364" s="111">
        <v>4127022.84</v>
      </c>
      <c r="S364" s="112">
        <v>4517566.1999999993</v>
      </c>
      <c r="T364" s="111"/>
      <c r="U364" s="112">
        <f t="shared" si="414"/>
        <v>11884081.739999998</v>
      </c>
      <c r="V364" s="111">
        <f t="shared" si="415"/>
        <v>0</v>
      </c>
      <c r="W364" s="111">
        <f t="shared" si="416"/>
        <v>5125329.5500000007</v>
      </c>
      <c r="X364" s="111">
        <v>295728.70999999996</v>
      </c>
      <c r="Y364" s="112">
        <f t="shared" si="417"/>
        <v>298800.00000000093</v>
      </c>
    </row>
    <row r="365" spans="1:25" s="108" customFormat="1" ht="30" customHeight="1" x14ac:dyDescent="0.25">
      <c r="A365" s="115" t="s">
        <v>75</v>
      </c>
      <c r="B365" s="114" t="s">
        <v>76</v>
      </c>
      <c r="C365" s="110">
        <v>100030000000</v>
      </c>
      <c r="D365" s="111">
        <f>D366</f>
        <v>22626000</v>
      </c>
      <c r="E365" s="111">
        <f t="shared" si="426"/>
        <v>2434640</v>
      </c>
      <c r="F365" s="111">
        <f t="shared" si="501"/>
        <v>25060640</v>
      </c>
      <c r="G365" s="111">
        <f t="shared" ref="G365:G428" si="502">D365</f>
        <v>22626000</v>
      </c>
      <c r="H365" s="111">
        <f t="shared" ref="H365:J365" si="503">H366</f>
        <v>0</v>
      </c>
      <c r="I365" s="111">
        <f t="shared" si="503"/>
        <v>0</v>
      </c>
      <c r="J365" s="111">
        <f t="shared" si="503"/>
        <v>2434640</v>
      </c>
      <c r="K365" s="111">
        <f t="shared" ref="K365:K428" si="504">SUM(G365:J365)</f>
        <v>25060640</v>
      </c>
      <c r="L365" s="112">
        <f t="shared" ref="L365:T365" si="505">L366</f>
        <v>5110415.41</v>
      </c>
      <c r="M365" s="112">
        <f t="shared" si="505"/>
        <v>7030645.1400000006</v>
      </c>
      <c r="N365" s="113">
        <f t="shared" si="505"/>
        <v>9740241.4499999993</v>
      </c>
      <c r="O365" s="111">
        <f t="shared" si="505"/>
        <v>0</v>
      </c>
      <c r="P365" s="111">
        <f t="shared" ref="P365:P428" si="506">SUM(L365:O365)</f>
        <v>21881302</v>
      </c>
      <c r="Q365" s="111">
        <f t="shared" si="505"/>
        <v>4147454.4699999997</v>
      </c>
      <c r="R365" s="111">
        <f t="shared" si="505"/>
        <v>6910378.4300000006</v>
      </c>
      <c r="S365" s="112">
        <f t="shared" si="505"/>
        <v>7384225.6699999999</v>
      </c>
      <c r="T365" s="111">
        <f t="shared" si="505"/>
        <v>0</v>
      </c>
      <c r="U365" s="112">
        <f t="shared" ref="U365:U428" si="507">SUM(Q365:T365)</f>
        <v>18442058.57</v>
      </c>
      <c r="V365" s="111">
        <f t="shared" ref="V365:V428" si="508">F365-K365</f>
        <v>0</v>
      </c>
      <c r="W365" s="111">
        <f t="shared" ref="W365:W428" si="509">K365-P365</f>
        <v>3179338</v>
      </c>
      <c r="X365" s="111">
        <f t="shared" ref="X365" si="510">X366</f>
        <v>0</v>
      </c>
      <c r="Y365" s="112">
        <f t="shared" ref="Y365:Y428" si="511">P365-U365-X365</f>
        <v>3439243.4299999997</v>
      </c>
    </row>
    <row r="366" spans="1:25" s="108" customFormat="1" ht="30" customHeight="1" x14ac:dyDescent="0.25">
      <c r="A366" s="115" t="s">
        <v>77</v>
      </c>
      <c r="B366" s="114" t="s">
        <v>78</v>
      </c>
      <c r="C366" s="110">
        <v>100030300004</v>
      </c>
      <c r="D366" s="111">
        <f>D367+D368</f>
        <v>22626000</v>
      </c>
      <c r="E366" s="111">
        <f t="shared" si="426"/>
        <v>2434640</v>
      </c>
      <c r="F366" s="111">
        <f t="shared" si="501"/>
        <v>25060640</v>
      </c>
      <c r="G366" s="111">
        <f t="shared" si="502"/>
        <v>22626000</v>
      </c>
      <c r="H366" s="111">
        <f t="shared" ref="H366:J366" si="512">H367+H368</f>
        <v>0</v>
      </c>
      <c r="I366" s="111">
        <f t="shared" si="512"/>
        <v>0</v>
      </c>
      <c r="J366" s="111">
        <f t="shared" si="512"/>
        <v>2434640</v>
      </c>
      <c r="K366" s="111">
        <f t="shared" si="504"/>
        <v>25060640</v>
      </c>
      <c r="L366" s="112">
        <f t="shared" ref="L366:T366" si="513">L367+L368</f>
        <v>5110415.41</v>
      </c>
      <c r="M366" s="112">
        <f t="shared" si="513"/>
        <v>7030645.1400000006</v>
      </c>
      <c r="N366" s="113">
        <f t="shared" si="513"/>
        <v>9740241.4499999993</v>
      </c>
      <c r="O366" s="111">
        <f t="shared" si="513"/>
        <v>0</v>
      </c>
      <c r="P366" s="111">
        <f t="shared" si="506"/>
        <v>21881302</v>
      </c>
      <c r="Q366" s="111">
        <f t="shared" si="513"/>
        <v>4147454.4699999997</v>
      </c>
      <c r="R366" s="111">
        <f t="shared" si="513"/>
        <v>6910378.4300000006</v>
      </c>
      <c r="S366" s="112">
        <f t="shared" si="513"/>
        <v>7384225.6699999999</v>
      </c>
      <c r="T366" s="111">
        <f t="shared" si="513"/>
        <v>0</v>
      </c>
      <c r="U366" s="112">
        <f t="shared" si="507"/>
        <v>18442058.57</v>
      </c>
      <c r="V366" s="111">
        <f t="shared" si="508"/>
        <v>0</v>
      </c>
      <c r="W366" s="111">
        <f t="shared" si="509"/>
        <v>3179338</v>
      </c>
      <c r="X366" s="111">
        <f t="shared" ref="X366" si="514">X367+X368</f>
        <v>0</v>
      </c>
      <c r="Y366" s="112">
        <f t="shared" si="511"/>
        <v>3439243.4299999997</v>
      </c>
    </row>
    <row r="367" spans="1:25" s="108" customFormat="1" ht="30" customHeight="1" x14ac:dyDescent="0.25">
      <c r="A367" s="115" t="s">
        <v>79</v>
      </c>
      <c r="B367" s="114" t="s">
        <v>39</v>
      </c>
      <c r="C367" s="116"/>
      <c r="D367" s="111">
        <v>7519000</v>
      </c>
      <c r="E367" s="111">
        <f t="shared" si="426"/>
        <v>0</v>
      </c>
      <c r="F367" s="111">
        <f t="shared" si="501"/>
        <v>7519000</v>
      </c>
      <c r="G367" s="111">
        <f t="shared" si="502"/>
        <v>7519000</v>
      </c>
      <c r="H367" s="111"/>
      <c r="I367" s="111"/>
      <c r="J367" s="111"/>
      <c r="K367" s="111">
        <f t="shared" si="504"/>
        <v>7519000</v>
      </c>
      <c r="L367" s="112">
        <v>1563214.83</v>
      </c>
      <c r="M367" s="112">
        <v>2271148.2200000002</v>
      </c>
      <c r="N367" s="113">
        <v>1947743.8900000001</v>
      </c>
      <c r="O367" s="111"/>
      <c r="P367" s="111">
        <f t="shared" si="506"/>
        <v>5782106.9400000004</v>
      </c>
      <c r="Q367" s="111">
        <v>1562523.68</v>
      </c>
      <c r="R367" s="111">
        <v>2271839.37</v>
      </c>
      <c r="S367" s="112">
        <v>1947743.8900000001</v>
      </c>
      <c r="T367" s="111"/>
      <c r="U367" s="112">
        <f t="shared" si="507"/>
        <v>5782106.9399999995</v>
      </c>
      <c r="V367" s="111">
        <f t="shared" si="508"/>
        <v>0</v>
      </c>
      <c r="W367" s="111">
        <f t="shared" si="509"/>
        <v>1736893.0599999996</v>
      </c>
      <c r="X367" s="111"/>
      <c r="Y367" s="112">
        <f t="shared" si="511"/>
        <v>9.3132257461547852E-10</v>
      </c>
    </row>
    <row r="368" spans="1:25" s="108" customFormat="1" ht="30" customHeight="1" x14ac:dyDescent="0.25">
      <c r="A368" s="115" t="s">
        <v>80</v>
      </c>
      <c r="B368" s="114" t="s">
        <v>40</v>
      </c>
      <c r="C368" s="116"/>
      <c r="D368" s="111">
        <v>15107000</v>
      </c>
      <c r="E368" s="111">
        <f t="shared" si="426"/>
        <v>2434640</v>
      </c>
      <c r="F368" s="111">
        <f t="shared" si="501"/>
        <v>17541640</v>
      </c>
      <c r="G368" s="111">
        <f t="shared" si="502"/>
        <v>15107000</v>
      </c>
      <c r="H368" s="111"/>
      <c r="I368" s="111"/>
      <c r="J368" s="111">
        <v>2434640</v>
      </c>
      <c r="K368" s="111">
        <f t="shared" si="504"/>
        <v>17541640</v>
      </c>
      <c r="L368" s="112">
        <v>3547200.58</v>
      </c>
      <c r="M368" s="112">
        <v>4759496.92</v>
      </c>
      <c r="N368" s="113">
        <v>7792497.5599999996</v>
      </c>
      <c r="O368" s="111"/>
      <c r="P368" s="111">
        <f t="shared" si="506"/>
        <v>16099195.059999999</v>
      </c>
      <c r="Q368" s="111">
        <v>2584930.79</v>
      </c>
      <c r="R368" s="111">
        <v>4638539.0600000005</v>
      </c>
      <c r="S368" s="112">
        <v>5436481.7800000003</v>
      </c>
      <c r="T368" s="111"/>
      <c r="U368" s="112">
        <f t="shared" si="507"/>
        <v>12659951.630000001</v>
      </c>
      <c r="V368" s="111">
        <f t="shared" si="508"/>
        <v>0</v>
      </c>
      <c r="W368" s="111">
        <f t="shared" si="509"/>
        <v>1442444.9400000013</v>
      </c>
      <c r="X368" s="111"/>
      <c r="Y368" s="112">
        <f t="shared" si="511"/>
        <v>3439243.4299999978</v>
      </c>
    </row>
    <row r="369" spans="1:25" s="108" customFormat="1" ht="30" customHeight="1" x14ac:dyDescent="0.25">
      <c r="A369" s="115" t="s">
        <v>81</v>
      </c>
      <c r="B369" s="114" t="s">
        <v>82</v>
      </c>
      <c r="C369" s="110">
        <v>100030000000</v>
      </c>
      <c r="D369" s="111">
        <f>D370</f>
        <v>19130000</v>
      </c>
      <c r="E369" s="111">
        <f t="shared" si="426"/>
        <v>3150270</v>
      </c>
      <c r="F369" s="111">
        <f t="shared" si="501"/>
        <v>22280270</v>
      </c>
      <c r="G369" s="111">
        <f t="shared" si="502"/>
        <v>19130000</v>
      </c>
      <c r="H369" s="111">
        <f t="shared" ref="H369:J369" si="515">H370</f>
        <v>0</v>
      </c>
      <c r="I369" s="111">
        <f t="shared" si="515"/>
        <v>0</v>
      </c>
      <c r="J369" s="111">
        <f t="shared" si="515"/>
        <v>3150270</v>
      </c>
      <c r="K369" s="111">
        <f t="shared" si="504"/>
        <v>22280270</v>
      </c>
      <c r="L369" s="112">
        <f t="shared" ref="L369:T369" si="516">L370</f>
        <v>3892463.7800000003</v>
      </c>
      <c r="M369" s="112">
        <f t="shared" si="516"/>
        <v>5902332.3599999994</v>
      </c>
      <c r="N369" s="113">
        <f t="shared" si="516"/>
        <v>5392532.1600000001</v>
      </c>
      <c r="O369" s="111">
        <f t="shared" si="516"/>
        <v>0</v>
      </c>
      <c r="P369" s="111">
        <f t="shared" si="506"/>
        <v>15187328.300000001</v>
      </c>
      <c r="Q369" s="111">
        <f t="shared" si="516"/>
        <v>3598324.5300000003</v>
      </c>
      <c r="R369" s="111">
        <f t="shared" si="516"/>
        <v>5817773.3499999996</v>
      </c>
      <c r="S369" s="112">
        <f t="shared" si="516"/>
        <v>5008480.6999999993</v>
      </c>
      <c r="T369" s="111">
        <f t="shared" si="516"/>
        <v>0</v>
      </c>
      <c r="U369" s="112">
        <f t="shared" si="507"/>
        <v>14424578.579999998</v>
      </c>
      <c r="V369" s="111">
        <f t="shared" si="508"/>
        <v>0</v>
      </c>
      <c r="W369" s="111">
        <f t="shared" si="509"/>
        <v>7092941.6999999993</v>
      </c>
      <c r="X369" s="111">
        <f t="shared" ref="X369" si="517">X370</f>
        <v>0</v>
      </c>
      <c r="Y369" s="112">
        <f t="shared" si="511"/>
        <v>762749.72000000253</v>
      </c>
    </row>
    <row r="370" spans="1:25" s="108" customFormat="1" ht="30" customHeight="1" x14ac:dyDescent="0.25">
      <c r="A370" s="115" t="s">
        <v>83</v>
      </c>
      <c r="B370" s="114" t="s">
        <v>84</v>
      </c>
      <c r="C370" s="110">
        <v>100030300005</v>
      </c>
      <c r="D370" s="111">
        <f>D371+D372</f>
        <v>19130000</v>
      </c>
      <c r="E370" s="111">
        <f t="shared" si="426"/>
        <v>3150270</v>
      </c>
      <c r="F370" s="111">
        <f t="shared" si="501"/>
        <v>22280270</v>
      </c>
      <c r="G370" s="111">
        <f t="shared" si="502"/>
        <v>19130000</v>
      </c>
      <c r="H370" s="111">
        <f t="shared" ref="H370:J370" si="518">H371+H372</f>
        <v>0</v>
      </c>
      <c r="I370" s="111">
        <f t="shared" si="518"/>
        <v>0</v>
      </c>
      <c r="J370" s="111">
        <f t="shared" si="518"/>
        <v>3150270</v>
      </c>
      <c r="K370" s="111">
        <f t="shared" si="504"/>
        <v>22280270</v>
      </c>
      <c r="L370" s="112">
        <f t="shared" ref="L370:T370" si="519">L371+L372</f>
        <v>3892463.7800000003</v>
      </c>
      <c r="M370" s="112">
        <f t="shared" si="519"/>
        <v>5902332.3599999994</v>
      </c>
      <c r="N370" s="113">
        <f t="shared" si="519"/>
        <v>5392532.1600000001</v>
      </c>
      <c r="O370" s="111">
        <f t="shared" si="519"/>
        <v>0</v>
      </c>
      <c r="P370" s="111">
        <f t="shared" si="506"/>
        <v>15187328.300000001</v>
      </c>
      <c r="Q370" s="111">
        <f t="shared" si="519"/>
        <v>3598324.5300000003</v>
      </c>
      <c r="R370" s="111">
        <f t="shared" si="519"/>
        <v>5817773.3499999996</v>
      </c>
      <c r="S370" s="112">
        <f t="shared" si="519"/>
        <v>5008480.6999999993</v>
      </c>
      <c r="T370" s="111">
        <f t="shared" si="519"/>
        <v>0</v>
      </c>
      <c r="U370" s="112">
        <f t="shared" si="507"/>
        <v>14424578.579999998</v>
      </c>
      <c r="V370" s="111">
        <f t="shared" si="508"/>
        <v>0</v>
      </c>
      <c r="W370" s="111">
        <f t="shared" si="509"/>
        <v>7092941.6999999993</v>
      </c>
      <c r="X370" s="111">
        <f t="shared" ref="X370" si="520">X371+X372</f>
        <v>0</v>
      </c>
      <c r="Y370" s="112">
        <f t="shared" si="511"/>
        <v>762749.72000000253</v>
      </c>
    </row>
    <row r="371" spans="1:25" s="108" customFormat="1" ht="30" customHeight="1" x14ac:dyDescent="0.25">
      <c r="A371" s="115" t="s">
        <v>85</v>
      </c>
      <c r="B371" s="114" t="s">
        <v>39</v>
      </c>
      <c r="C371" s="116"/>
      <c r="D371" s="111">
        <v>4494000</v>
      </c>
      <c r="E371" s="111">
        <f t="shared" si="426"/>
        <v>0</v>
      </c>
      <c r="F371" s="111">
        <f t="shared" si="501"/>
        <v>4494000</v>
      </c>
      <c r="G371" s="111">
        <f t="shared" si="502"/>
        <v>4494000</v>
      </c>
      <c r="H371" s="111"/>
      <c r="I371" s="111"/>
      <c r="J371" s="111"/>
      <c r="K371" s="111">
        <f t="shared" si="504"/>
        <v>4494000</v>
      </c>
      <c r="L371" s="112">
        <v>886503.06</v>
      </c>
      <c r="M371" s="112">
        <v>1470061.81</v>
      </c>
      <c r="N371" s="113">
        <v>1035528</v>
      </c>
      <c r="O371" s="111"/>
      <c r="P371" s="111">
        <f t="shared" si="506"/>
        <v>3392092.87</v>
      </c>
      <c r="Q371" s="111">
        <v>876503.06</v>
      </c>
      <c r="R371" s="111">
        <v>1480061.81</v>
      </c>
      <c r="S371" s="112">
        <v>1025528</v>
      </c>
      <c r="T371" s="111"/>
      <c r="U371" s="112">
        <f t="shared" si="507"/>
        <v>3382092.87</v>
      </c>
      <c r="V371" s="111">
        <f t="shared" si="508"/>
        <v>0</v>
      </c>
      <c r="W371" s="111">
        <f t="shared" si="509"/>
        <v>1101907.1299999999</v>
      </c>
      <c r="X371" s="111"/>
      <c r="Y371" s="112">
        <f t="shared" si="511"/>
        <v>10000</v>
      </c>
    </row>
    <row r="372" spans="1:25" s="108" customFormat="1" ht="30" customHeight="1" x14ac:dyDescent="0.25">
      <c r="A372" s="115" t="s">
        <v>86</v>
      </c>
      <c r="B372" s="114" t="s">
        <v>40</v>
      </c>
      <c r="C372" s="116"/>
      <c r="D372" s="111">
        <v>14636000</v>
      </c>
      <c r="E372" s="111">
        <f t="shared" si="426"/>
        <v>3150270</v>
      </c>
      <c r="F372" s="111">
        <f t="shared" si="501"/>
        <v>17786270</v>
      </c>
      <c r="G372" s="111">
        <f t="shared" si="502"/>
        <v>14636000</v>
      </c>
      <c r="H372" s="111"/>
      <c r="I372" s="111"/>
      <c r="J372" s="111">
        <v>3150270</v>
      </c>
      <c r="K372" s="111">
        <f t="shared" si="504"/>
        <v>17786270</v>
      </c>
      <c r="L372" s="112">
        <v>3005960.72</v>
      </c>
      <c r="M372" s="112">
        <v>4432270.55</v>
      </c>
      <c r="N372" s="113">
        <v>4357004.16</v>
      </c>
      <c r="O372" s="111"/>
      <c r="P372" s="111">
        <f t="shared" si="506"/>
        <v>11795235.43</v>
      </c>
      <c r="Q372" s="111">
        <v>2721821.47</v>
      </c>
      <c r="R372" s="111">
        <v>4337711.54</v>
      </c>
      <c r="S372" s="112">
        <v>3982952.6999999997</v>
      </c>
      <c r="T372" s="111"/>
      <c r="U372" s="112">
        <f t="shared" si="507"/>
        <v>11042485.709999999</v>
      </c>
      <c r="V372" s="111">
        <f t="shared" si="508"/>
        <v>0</v>
      </c>
      <c r="W372" s="111">
        <f t="shared" si="509"/>
        <v>5991034.5700000003</v>
      </c>
      <c r="X372" s="111"/>
      <c r="Y372" s="112">
        <f t="shared" si="511"/>
        <v>752749.72000000067</v>
      </c>
    </row>
    <row r="373" spans="1:25" s="108" customFormat="1" ht="30" customHeight="1" x14ac:dyDescent="0.25">
      <c r="A373" s="115" t="s">
        <v>87</v>
      </c>
      <c r="B373" s="114" t="s">
        <v>88</v>
      </c>
      <c r="C373" s="110">
        <v>100030000000</v>
      </c>
      <c r="D373" s="111">
        <f>D374</f>
        <v>17933000</v>
      </c>
      <c r="E373" s="111">
        <f t="shared" ref="E373:E436" si="521">H373+I373+J373</f>
        <v>1728850</v>
      </c>
      <c r="F373" s="111">
        <f t="shared" si="501"/>
        <v>19661850</v>
      </c>
      <c r="G373" s="111">
        <f t="shared" si="502"/>
        <v>17933000</v>
      </c>
      <c r="H373" s="111">
        <f t="shared" ref="H373:J373" si="522">H374</f>
        <v>0</v>
      </c>
      <c r="I373" s="111">
        <f t="shared" si="522"/>
        <v>0</v>
      </c>
      <c r="J373" s="111">
        <f t="shared" si="522"/>
        <v>1728850</v>
      </c>
      <c r="K373" s="111">
        <f t="shared" si="504"/>
        <v>19661850</v>
      </c>
      <c r="L373" s="112">
        <f t="shared" ref="L373:T373" si="523">L374</f>
        <v>4835291.43</v>
      </c>
      <c r="M373" s="112">
        <f t="shared" si="523"/>
        <v>6697644.5099999998</v>
      </c>
      <c r="N373" s="113">
        <f t="shared" si="523"/>
        <v>5069976.5999999996</v>
      </c>
      <c r="O373" s="111">
        <f t="shared" si="523"/>
        <v>0</v>
      </c>
      <c r="P373" s="111">
        <f t="shared" si="506"/>
        <v>16602912.539999999</v>
      </c>
      <c r="Q373" s="111">
        <f t="shared" si="523"/>
        <v>3882647.9299999997</v>
      </c>
      <c r="R373" s="111">
        <f t="shared" si="523"/>
        <v>6430574.7599999998</v>
      </c>
      <c r="S373" s="112">
        <f t="shared" si="523"/>
        <v>5314618.8100000005</v>
      </c>
      <c r="T373" s="111">
        <f t="shared" si="523"/>
        <v>0</v>
      </c>
      <c r="U373" s="112">
        <f t="shared" si="507"/>
        <v>15627841.5</v>
      </c>
      <c r="V373" s="111">
        <f t="shared" si="508"/>
        <v>0</v>
      </c>
      <c r="W373" s="111">
        <f t="shared" si="509"/>
        <v>3058937.4600000009</v>
      </c>
      <c r="X373" s="111">
        <f t="shared" ref="X373" si="524">X374</f>
        <v>0</v>
      </c>
      <c r="Y373" s="112">
        <f t="shared" si="511"/>
        <v>975071.03999999911</v>
      </c>
    </row>
    <row r="374" spans="1:25" s="108" customFormat="1" ht="30" customHeight="1" x14ac:dyDescent="0.25">
      <c r="A374" s="115" t="s">
        <v>89</v>
      </c>
      <c r="B374" s="114" t="s">
        <v>90</v>
      </c>
      <c r="C374" s="110">
        <v>100030300006</v>
      </c>
      <c r="D374" s="111">
        <f>D375+D376</f>
        <v>17933000</v>
      </c>
      <c r="E374" s="111">
        <f t="shared" si="521"/>
        <v>1728850</v>
      </c>
      <c r="F374" s="111">
        <f t="shared" si="501"/>
        <v>19661850</v>
      </c>
      <c r="G374" s="111">
        <f t="shared" si="502"/>
        <v>17933000</v>
      </c>
      <c r="H374" s="111">
        <f t="shared" ref="H374:J374" si="525">H375+H376</f>
        <v>0</v>
      </c>
      <c r="I374" s="111">
        <f t="shared" si="525"/>
        <v>0</v>
      </c>
      <c r="J374" s="111">
        <f t="shared" si="525"/>
        <v>1728850</v>
      </c>
      <c r="K374" s="111">
        <f t="shared" si="504"/>
        <v>19661850</v>
      </c>
      <c r="L374" s="112">
        <f t="shared" ref="L374:T374" si="526">L375+L376</f>
        <v>4835291.43</v>
      </c>
      <c r="M374" s="112">
        <f t="shared" si="526"/>
        <v>6697644.5099999998</v>
      </c>
      <c r="N374" s="113">
        <f t="shared" si="526"/>
        <v>5069976.5999999996</v>
      </c>
      <c r="O374" s="111">
        <f t="shared" si="526"/>
        <v>0</v>
      </c>
      <c r="P374" s="111">
        <f t="shared" si="506"/>
        <v>16602912.539999999</v>
      </c>
      <c r="Q374" s="111">
        <f t="shared" si="526"/>
        <v>3882647.9299999997</v>
      </c>
      <c r="R374" s="111">
        <f t="shared" si="526"/>
        <v>6430574.7599999998</v>
      </c>
      <c r="S374" s="112">
        <f t="shared" si="526"/>
        <v>5314618.8100000005</v>
      </c>
      <c r="T374" s="111">
        <f t="shared" si="526"/>
        <v>0</v>
      </c>
      <c r="U374" s="112">
        <f t="shared" si="507"/>
        <v>15627841.5</v>
      </c>
      <c r="V374" s="111">
        <f t="shared" si="508"/>
        <v>0</v>
      </c>
      <c r="W374" s="111">
        <f t="shared" si="509"/>
        <v>3058937.4600000009</v>
      </c>
      <c r="X374" s="111">
        <f t="shared" ref="X374" si="527">X375+X376</f>
        <v>0</v>
      </c>
      <c r="Y374" s="112">
        <f t="shared" si="511"/>
        <v>975071.03999999911</v>
      </c>
    </row>
    <row r="375" spans="1:25" s="108" customFormat="1" ht="30" customHeight="1" x14ac:dyDescent="0.25">
      <c r="A375" s="115" t="s">
        <v>91</v>
      </c>
      <c r="B375" s="114" t="s">
        <v>39</v>
      </c>
      <c r="C375" s="116"/>
      <c r="D375" s="111">
        <v>3727000</v>
      </c>
      <c r="E375" s="111">
        <f t="shared" si="521"/>
        <v>0</v>
      </c>
      <c r="F375" s="111">
        <f t="shared" si="501"/>
        <v>3727000</v>
      </c>
      <c r="G375" s="111">
        <f t="shared" si="502"/>
        <v>3727000</v>
      </c>
      <c r="H375" s="111"/>
      <c r="I375" s="111"/>
      <c r="J375" s="111">
        <v>0</v>
      </c>
      <c r="K375" s="111">
        <f t="shared" si="504"/>
        <v>3727000</v>
      </c>
      <c r="L375" s="112">
        <v>958214.28</v>
      </c>
      <c r="M375" s="112">
        <v>1408246.7200000002</v>
      </c>
      <c r="N375" s="113">
        <v>1019662.89</v>
      </c>
      <c r="O375" s="111"/>
      <c r="P375" s="111">
        <f t="shared" si="506"/>
        <v>3386123.89</v>
      </c>
      <c r="Q375" s="111">
        <v>958214.28</v>
      </c>
      <c r="R375" s="111">
        <v>1408246.7200000002</v>
      </c>
      <c r="S375" s="112">
        <v>1019662.8900000001</v>
      </c>
      <c r="T375" s="111"/>
      <c r="U375" s="112">
        <f t="shared" si="507"/>
        <v>3386123.89</v>
      </c>
      <c r="V375" s="111">
        <f t="shared" si="508"/>
        <v>0</v>
      </c>
      <c r="W375" s="111">
        <f t="shared" si="509"/>
        <v>340876.10999999987</v>
      </c>
      <c r="X375" s="111"/>
      <c r="Y375" s="112">
        <f t="shared" si="511"/>
        <v>0</v>
      </c>
    </row>
    <row r="376" spans="1:25" s="108" customFormat="1" ht="30" customHeight="1" x14ac:dyDescent="0.25">
      <c r="A376" s="115" t="s">
        <v>92</v>
      </c>
      <c r="B376" s="114" t="s">
        <v>40</v>
      </c>
      <c r="C376" s="116"/>
      <c r="D376" s="111">
        <v>14206000</v>
      </c>
      <c r="E376" s="111">
        <f t="shared" si="521"/>
        <v>1728850</v>
      </c>
      <c r="F376" s="111">
        <f t="shared" si="501"/>
        <v>15934850</v>
      </c>
      <c r="G376" s="111">
        <f t="shared" si="502"/>
        <v>14206000</v>
      </c>
      <c r="H376" s="111"/>
      <c r="I376" s="111"/>
      <c r="J376" s="111">
        <v>1728850</v>
      </c>
      <c r="K376" s="111">
        <f t="shared" si="504"/>
        <v>15934850</v>
      </c>
      <c r="L376" s="112">
        <v>3877077.15</v>
      </c>
      <c r="M376" s="112">
        <v>5289397.79</v>
      </c>
      <c r="N376" s="113">
        <v>4050313.71</v>
      </c>
      <c r="O376" s="111"/>
      <c r="P376" s="111">
        <f t="shared" si="506"/>
        <v>13216788.649999999</v>
      </c>
      <c r="Q376" s="111">
        <v>2924433.65</v>
      </c>
      <c r="R376" s="111">
        <v>5022328.04</v>
      </c>
      <c r="S376" s="112">
        <v>4294955.92</v>
      </c>
      <c r="T376" s="111"/>
      <c r="U376" s="112">
        <f t="shared" si="507"/>
        <v>12241717.609999999</v>
      </c>
      <c r="V376" s="111">
        <f t="shared" si="508"/>
        <v>0</v>
      </c>
      <c r="W376" s="111">
        <f t="shared" si="509"/>
        <v>2718061.3500000015</v>
      </c>
      <c r="X376" s="111"/>
      <c r="Y376" s="112">
        <f t="shared" si="511"/>
        <v>975071.03999999911</v>
      </c>
    </row>
    <row r="377" spans="1:25" s="108" customFormat="1" ht="30" customHeight="1" x14ac:dyDescent="0.25">
      <c r="A377" s="115" t="s">
        <v>93</v>
      </c>
      <c r="B377" s="114" t="s">
        <v>94</v>
      </c>
      <c r="C377" s="110">
        <v>100030000000</v>
      </c>
      <c r="D377" s="111">
        <f>D378</f>
        <v>23333000</v>
      </c>
      <c r="E377" s="111">
        <f t="shared" si="521"/>
        <v>2223550</v>
      </c>
      <c r="F377" s="111">
        <f t="shared" si="501"/>
        <v>25556550</v>
      </c>
      <c r="G377" s="111">
        <f t="shared" si="502"/>
        <v>23333000</v>
      </c>
      <c r="H377" s="111">
        <f t="shared" ref="H377:J377" si="528">H378</f>
        <v>0</v>
      </c>
      <c r="I377" s="111">
        <f t="shared" si="528"/>
        <v>0</v>
      </c>
      <c r="J377" s="111">
        <f t="shared" si="528"/>
        <v>2223550</v>
      </c>
      <c r="K377" s="111">
        <f t="shared" si="504"/>
        <v>25556550</v>
      </c>
      <c r="L377" s="112">
        <f t="shared" ref="L377:T377" si="529">L378</f>
        <v>3360282.96</v>
      </c>
      <c r="M377" s="112">
        <f t="shared" si="529"/>
        <v>5081139.3</v>
      </c>
      <c r="N377" s="113">
        <f t="shared" si="529"/>
        <v>8575674.2100000009</v>
      </c>
      <c r="O377" s="111">
        <f t="shared" si="529"/>
        <v>0</v>
      </c>
      <c r="P377" s="111">
        <f t="shared" si="506"/>
        <v>17017096.469999999</v>
      </c>
      <c r="Q377" s="111">
        <f t="shared" si="529"/>
        <v>3250694.52</v>
      </c>
      <c r="R377" s="111">
        <f t="shared" si="529"/>
        <v>4885533.01</v>
      </c>
      <c r="S377" s="112">
        <f t="shared" si="529"/>
        <v>6682706.6600000001</v>
      </c>
      <c r="T377" s="111">
        <f t="shared" si="529"/>
        <v>0</v>
      </c>
      <c r="U377" s="112">
        <f t="shared" si="507"/>
        <v>14818934.189999999</v>
      </c>
      <c r="V377" s="111">
        <f t="shared" si="508"/>
        <v>0</v>
      </c>
      <c r="W377" s="111">
        <f t="shared" si="509"/>
        <v>8539453.5300000012</v>
      </c>
      <c r="X377" s="111">
        <f t="shared" ref="X377" si="530">X378</f>
        <v>0</v>
      </c>
      <c r="Y377" s="112">
        <f t="shared" si="511"/>
        <v>2198162.2799999993</v>
      </c>
    </row>
    <row r="378" spans="1:25" s="108" customFormat="1" ht="30" customHeight="1" x14ac:dyDescent="0.25">
      <c r="A378" s="115" t="s">
        <v>95</v>
      </c>
      <c r="B378" s="114" t="s">
        <v>96</v>
      </c>
      <c r="C378" s="110">
        <v>100030300007</v>
      </c>
      <c r="D378" s="111">
        <f>D379+D380</f>
        <v>23333000</v>
      </c>
      <c r="E378" s="111">
        <f t="shared" si="521"/>
        <v>2223550</v>
      </c>
      <c r="F378" s="111">
        <f t="shared" si="501"/>
        <v>25556550</v>
      </c>
      <c r="G378" s="111">
        <f t="shared" si="502"/>
        <v>23333000</v>
      </c>
      <c r="H378" s="111">
        <f t="shared" ref="H378:J378" si="531">H379+H380</f>
        <v>0</v>
      </c>
      <c r="I378" s="111">
        <f t="shared" si="531"/>
        <v>0</v>
      </c>
      <c r="J378" s="111">
        <f t="shared" si="531"/>
        <v>2223550</v>
      </c>
      <c r="K378" s="111">
        <f t="shared" si="504"/>
        <v>25556550</v>
      </c>
      <c r="L378" s="112">
        <f t="shared" ref="L378:T378" si="532">L379+L380</f>
        <v>3360282.96</v>
      </c>
      <c r="M378" s="112">
        <f t="shared" si="532"/>
        <v>5081139.3</v>
      </c>
      <c r="N378" s="113">
        <f t="shared" si="532"/>
        <v>8575674.2100000009</v>
      </c>
      <c r="O378" s="111">
        <f t="shared" si="532"/>
        <v>0</v>
      </c>
      <c r="P378" s="111">
        <f t="shared" si="506"/>
        <v>17017096.469999999</v>
      </c>
      <c r="Q378" s="111">
        <f t="shared" si="532"/>
        <v>3250694.52</v>
      </c>
      <c r="R378" s="111">
        <f t="shared" si="532"/>
        <v>4885533.01</v>
      </c>
      <c r="S378" s="112">
        <f t="shared" si="532"/>
        <v>6682706.6600000001</v>
      </c>
      <c r="T378" s="111">
        <f t="shared" si="532"/>
        <v>0</v>
      </c>
      <c r="U378" s="112">
        <f t="shared" si="507"/>
        <v>14818934.189999999</v>
      </c>
      <c r="V378" s="111">
        <f t="shared" si="508"/>
        <v>0</v>
      </c>
      <c r="W378" s="111">
        <f t="shared" si="509"/>
        <v>8539453.5300000012</v>
      </c>
      <c r="X378" s="111">
        <f t="shared" ref="X378" si="533">X379+X380</f>
        <v>0</v>
      </c>
      <c r="Y378" s="112">
        <f t="shared" si="511"/>
        <v>2198162.2799999993</v>
      </c>
    </row>
    <row r="379" spans="1:25" s="108" customFormat="1" ht="30" customHeight="1" x14ac:dyDescent="0.25">
      <c r="A379" s="115" t="s">
        <v>97</v>
      </c>
      <c r="B379" s="114" t="s">
        <v>39</v>
      </c>
      <c r="C379" s="116"/>
      <c r="D379" s="111">
        <v>6374000</v>
      </c>
      <c r="E379" s="111">
        <f t="shared" si="521"/>
        <v>0</v>
      </c>
      <c r="F379" s="111">
        <f t="shared" si="501"/>
        <v>6374000</v>
      </c>
      <c r="G379" s="111">
        <f t="shared" si="502"/>
        <v>6374000</v>
      </c>
      <c r="H379" s="111"/>
      <c r="I379" s="111"/>
      <c r="J379" s="111">
        <v>0</v>
      </c>
      <c r="K379" s="111">
        <f t="shared" si="504"/>
        <v>6374000</v>
      </c>
      <c r="L379" s="112">
        <v>1243778.9099999999</v>
      </c>
      <c r="M379" s="112">
        <v>1932378.21</v>
      </c>
      <c r="N379" s="113">
        <v>1813438.08</v>
      </c>
      <c r="O379" s="111"/>
      <c r="P379" s="111">
        <f t="shared" si="506"/>
        <v>4989595.2</v>
      </c>
      <c r="Q379" s="111">
        <v>1188576.93</v>
      </c>
      <c r="R379" s="111">
        <v>1972086.9900000002</v>
      </c>
      <c r="S379" s="112">
        <v>1397571.8599999999</v>
      </c>
      <c r="T379" s="111"/>
      <c r="U379" s="112">
        <f t="shared" si="507"/>
        <v>4558235.7799999993</v>
      </c>
      <c r="V379" s="111">
        <f t="shared" si="508"/>
        <v>0</v>
      </c>
      <c r="W379" s="111">
        <f t="shared" si="509"/>
        <v>1384404.7999999998</v>
      </c>
      <c r="X379" s="111"/>
      <c r="Y379" s="112">
        <f t="shared" si="511"/>
        <v>431359.42000000086</v>
      </c>
    </row>
    <row r="380" spans="1:25" s="108" customFormat="1" ht="30" customHeight="1" x14ac:dyDescent="0.25">
      <c r="A380" s="115" t="s">
        <v>98</v>
      </c>
      <c r="B380" s="114" t="s">
        <v>40</v>
      </c>
      <c r="C380" s="116"/>
      <c r="D380" s="111">
        <v>16959000</v>
      </c>
      <c r="E380" s="111">
        <f t="shared" si="521"/>
        <v>2223550</v>
      </c>
      <c r="F380" s="111">
        <f t="shared" si="501"/>
        <v>19182550</v>
      </c>
      <c r="G380" s="111">
        <f t="shared" si="502"/>
        <v>16959000</v>
      </c>
      <c r="H380" s="111"/>
      <c r="I380" s="111"/>
      <c r="J380" s="111">
        <v>2223550</v>
      </c>
      <c r="K380" s="111">
        <f t="shared" si="504"/>
        <v>19182550</v>
      </c>
      <c r="L380" s="112">
        <v>2116504.0499999998</v>
      </c>
      <c r="M380" s="112">
        <v>3148761.09</v>
      </c>
      <c r="N380" s="113">
        <v>6762236.1299999999</v>
      </c>
      <c r="O380" s="111"/>
      <c r="P380" s="111">
        <f t="shared" si="506"/>
        <v>12027501.27</v>
      </c>
      <c r="Q380" s="111">
        <v>2062117.59</v>
      </c>
      <c r="R380" s="111">
        <v>2913446.02</v>
      </c>
      <c r="S380" s="112">
        <v>5285134.8000000007</v>
      </c>
      <c r="T380" s="111"/>
      <c r="U380" s="112">
        <f t="shared" si="507"/>
        <v>10260698.41</v>
      </c>
      <c r="V380" s="111">
        <f t="shared" si="508"/>
        <v>0</v>
      </c>
      <c r="W380" s="111">
        <f t="shared" si="509"/>
        <v>7155048.7300000004</v>
      </c>
      <c r="X380" s="111"/>
      <c r="Y380" s="112">
        <f t="shared" si="511"/>
        <v>1766802.8599999994</v>
      </c>
    </row>
    <row r="381" spans="1:25" s="108" customFormat="1" ht="30" customHeight="1" x14ac:dyDescent="0.25">
      <c r="A381" s="115" t="s">
        <v>99</v>
      </c>
      <c r="B381" s="114" t="s">
        <v>100</v>
      </c>
      <c r="C381" s="110">
        <v>100030000000</v>
      </c>
      <c r="D381" s="111">
        <f>D382</f>
        <v>18259000</v>
      </c>
      <c r="E381" s="111">
        <f t="shared" si="521"/>
        <v>1879670</v>
      </c>
      <c r="F381" s="111">
        <f t="shared" si="501"/>
        <v>20138670</v>
      </c>
      <c r="G381" s="111">
        <f t="shared" si="502"/>
        <v>18259000</v>
      </c>
      <c r="H381" s="111">
        <f t="shared" ref="H381:J381" si="534">H382</f>
        <v>0</v>
      </c>
      <c r="I381" s="111">
        <f t="shared" si="534"/>
        <v>0</v>
      </c>
      <c r="J381" s="111">
        <f t="shared" si="534"/>
        <v>1879670</v>
      </c>
      <c r="K381" s="111">
        <f t="shared" si="504"/>
        <v>20138670</v>
      </c>
      <c r="L381" s="112">
        <f t="shared" ref="L381:T381" si="535">L382</f>
        <v>2710542.0300000003</v>
      </c>
      <c r="M381" s="112">
        <f t="shared" si="535"/>
        <v>6180651.8100000005</v>
      </c>
      <c r="N381" s="113">
        <f t="shared" si="535"/>
        <v>5986389.5599999987</v>
      </c>
      <c r="O381" s="111">
        <f t="shared" si="535"/>
        <v>0</v>
      </c>
      <c r="P381" s="111">
        <f t="shared" si="506"/>
        <v>14877583.399999999</v>
      </c>
      <c r="Q381" s="111">
        <f t="shared" si="535"/>
        <v>1776557.67</v>
      </c>
      <c r="R381" s="111">
        <f t="shared" si="535"/>
        <v>4476776.8000000007</v>
      </c>
      <c r="S381" s="112">
        <f t="shared" si="535"/>
        <v>4466289.34</v>
      </c>
      <c r="T381" s="111">
        <f t="shared" si="535"/>
        <v>0</v>
      </c>
      <c r="U381" s="112">
        <f t="shared" si="507"/>
        <v>10719623.810000001</v>
      </c>
      <c r="V381" s="111">
        <f t="shared" si="508"/>
        <v>0</v>
      </c>
      <c r="W381" s="111">
        <f t="shared" si="509"/>
        <v>5261086.6000000015</v>
      </c>
      <c r="X381" s="111">
        <f t="shared" ref="X381" si="536">X382</f>
        <v>0</v>
      </c>
      <c r="Y381" s="112">
        <f t="shared" si="511"/>
        <v>4157959.589999998</v>
      </c>
    </row>
    <row r="382" spans="1:25" s="108" customFormat="1" ht="30" customHeight="1" x14ac:dyDescent="0.25">
      <c r="A382" s="115" t="s">
        <v>101</v>
      </c>
      <c r="B382" s="114" t="s">
        <v>102</v>
      </c>
      <c r="C382" s="110">
        <v>100030300008</v>
      </c>
      <c r="D382" s="111">
        <f>D383+D384</f>
        <v>18259000</v>
      </c>
      <c r="E382" s="111">
        <f t="shared" si="521"/>
        <v>1879670</v>
      </c>
      <c r="F382" s="111">
        <f t="shared" si="501"/>
        <v>20138670</v>
      </c>
      <c r="G382" s="111">
        <f t="shared" si="502"/>
        <v>18259000</v>
      </c>
      <c r="H382" s="111">
        <f t="shared" ref="H382:J382" si="537">H383+H384</f>
        <v>0</v>
      </c>
      <c r="I382" s="111">
        <f t="shared" si="537"/>
        <v>0</v>
      </c>
      <c r="J382" s="111">
        <f t="shared" si="537"/>
        <v>1879670</v>
      </c>
      <c r="K382" s="111">
        <f t="shared" si="504"/>
        <v>20138670</v>
      </c>
      <c r="L382" s="112">
        <f t="shared" ref="L382:T382" si="538">L383+L384</f>
        <v>2710542.0300000003</v>
      </c>
      <c r="M382" s="112">
        <f t="shared" si="538"/>
        <v>6180651.8100000005</v>
      </c>
      <c r="N382" s="113">
        <f t="shared" si="538"/>
        <v>5986389.5599999987</v>
      </c>
      <c r="O382" s="111">
        <f t="shared" si="538"/>
        <v>0</v>
      </c>
      <c r="P382" s="111">
        <f t="shared" si="506"/>
        <v>14877583.399999999</v>
      </c>
      <c r="Q382" s="111">
        <f t="shared" si="538"/>
        <v>1776557.67</v>
      </c>
      <c r="R382" s="111">
        <f t="shared" si="538"/>
        <v>4476776.8000000007</v>
      </c>
      <c r="S382" s="112">
        <f t="shared" si="538"/>
        <v>4466289.34</v>
      </c>
      <c r="T382" s="111">
        <f t="shared" si="538"/>
        <v>0</v>
      </c>
      <c r="U382" s="112">
        <f t="shared" si="507"/>
        <v>10719623.810000001</v>
      </c>
      <c r="V382" s="111">
        <f t="shared" si="508"/>
        <v>0</v>
      </c>
      <c r="W382" s="111">
        <f t="shared" si="509"/>
        <v>5261086.6000000015</v>
      </c>
      <c r="X382" s="111">
        <f t="shared" ref="X382" si="539">X383+X384</f>
        <v>0</v>
      </c>
      <c r="Y382" s="112">
        <f t="shared" si="511"/>
        <v>4157959.589999998</v>
      </c>
    </row>
    <row r="383" spans="1:25" s="108" customFormat="1" ht="30" customHeight="1" x14ac:dyDescent="0.25">
      <c r="A383" s="115" t="s">
        <v>103</v>
      </c>
      <c r="B383" s="114" t="s">
        <v>39</v>
      </c>
      <c r="C383" s="116"/>
      <c r="D383" s="111">
        <v>5602000</v>
      </c>
      <c r="E383" s="111">
        <f t="shared" si="521"/>
        <v>0</v>
      </c>
      <c r="F383" s="111">
        <f t="shared" si="501"/>
        <v>5602000</v>
      </c>
      <c r="G383" s="111">
        <f t="shared" si="502"/>
        <v>5602000</v>
      </c>
      <c r="H383" s="111"/>
      <c r="I383" s="111"/>
      <c r="J383" s="111"/>
      <c r="K383" s="111">
        <f t="shared" si="504"/>
        <v>5602000</v>
      </c>
      <c r="L383" s="112">
        <v>817554.42</v>
      </c>
      <c r="M383" s="112">
        <v>1250458.3500000001</v>
      </c>
      <c r="N383" s="113">
        <v>923633.14</v>
      </c>
      <c r="O383" s="111"/>
      <c r="P383" s="111">
        <f t="shared" si="506"/>
        <v>2991645.91</v>
      </c>
      <c r="Q383" s="111">
        <v>817554.42</v>
      </c>
      <c r="R383" s="111">
        <v>1250458.3500000001</v>
      </c>
      <c r="S383" s="112">
        <v>923633.14</v>
      </c>
      <c r="T383" s="111"/>
      <c r="U383" s="112">
        <f t="shared" si="507"/>
        <v>2991645.91</v>
      </c>
      <c r="V383" s="111">
        <f t="shared" si="508"/>
        <v>0</v>
      </c>
      <c r="W383" s="111">
        <f t="shared" si="509"/>
        <v>2610354.09</v>
      </c>
      <c r="X383" s="111"/>
      <c r="Y383" s="112">
        <f t="shared" si="511"/>
        <v>0</v>
      </c>
    </row>
    <row r="384" spans="1:25" s="108" customFormat="1" ht="30" customHeight="1" x14ac:dyDescent="0.25">
      <c r="A384" s="115" t="s">
        <v>104</v>
      </c>
      <c r="B384" s="114" t="s">
        <v>40</v>
      </c>
      <c r="C384" s="116"/>
      <c r="D384" s="111">
        <v>12657000</v>
      </c>
      <c r="E384" s="111">
        <f t="shared" si="521"/>
        <v>1879670</v>
      </c>
      <c r="F384" s="111">
        <f t="shared" si="501"/>
        <v>14536670</v>
      </c>
      <c r="G384" s="111">
        <f t="shared" si="502"/>
        <v>12657000</v>
      </c>
      <c r="H384" s="111"/>
      <c r="I384" s="111"/>
      <c r="J384" s="111">
        <v>1879670</v>
      </c>
      <c r="K384" s="111">
        <f t="shared" si="504"/>
        <v>14536670</v>
      </c>
      <c r="L384" s="112">
        <v>1892987.61</v>
      </c>
      <c r="M384" s="112">
        <v>4930193.46</v>
      </c>
      <c r="N384" s="113">
        <v>5062756.419999999</v>
      </c>
      <c r="O384" s="111"/>
      <c r="P384" s="111">
        <f t="shared" si="506"/>
        <v>11885937.489999998</v>
      </c>
      <c r="Q384" s="111">
        <v>959003.25</v>
      </c>
      <c r="R384" s="111">
        <v>3226318.4500000007</v>
      </c>
      <c r="S384" s="112">
        <v>3542656.2</v>
      </c>
      <c r="T384" s="111"/>
      <c r="U384" s="112">
        <f t="shared" si="507"/>
        <v>7727977.9000000004</v>
      </c>
      <c r="V384" s="111">
        <f t="shared" si="508"/>
        <v>0</v>
      </c>
      <c r="W384" s="111">
        <f t="shared" si="509"/>
        <v>2650732.5100000016</v>
      </c>
      <c r="X384" s="111"/>
      <c r="Y384" s="112">
        <f t="shared" si="511"/>
        <v>4157959.589999998</v>
      </c>
    </row>
    <row r="385" spans="1:25" s="108" customFormat="1" ht="30" customHeight="1" x14ac:dyDescent="0.25">
      <c r="A385" s="115" t="s">
        <v>105</v>
      </c>
      <c r="B385" s="114" t="s">
        <v>106</v>
      </c>
      <c r="C385" s="110">
        <v>100030000000</v>
      </c>
      <c r="D385" s="111">
        <f>D386</f>
        <v>19305000</v>
      </c>
      <c r="E385" s="111">
        <f t="shared" si="521"/>
        <v>1562020</v>
      </c>
      <c r="F385" s="111">
        <f t="shared" si="501"/>
        <v>20867020</v>
      </c>
      <c r="G385" s="111">
        <f t="shared" si="502"/>
        <v>19305000</v>
      </c>
      <c r="H385" s="111">
        <f t="shared" ref="H385:J385" si="540">H386</f>
        <v>0</v>
      </c>
      <c r="I385" s="111">
        <f t="shared" si="540"/>
        <v>0</v>
      </c>
      <c r="J385" s="111">
        <f t="shared" si="540"/>
        <v>1562020</v>
      </c>
      <c r="K385" s="111">
        <f t="shared" si="504"/>
        <v>20867020</v>
      </c>
      <c r="L385" s="112">
        <f t="shared" ref="L385:T385" si="541">L386</f>
        <v>3347650</v>
      </c>
      <c r="M385" s="112">
        <f t="shared" si="541"/>
        <v>6833206.4200000009</v>
      </c>
      <c r="N385" s="113">
        <f t="shared" si="541"/>
        <v>4912862.01</v>
      </c>
      <c r="O385" s="111">
        <f t="shared" si="541"/>
        <v>0</v>
      </c>
      <c r="P385" s="111">
        <f t="shared" si="506"/>
        <v>15093718.430000002</v>
      </c>
      <c r="Q385" s="111">
        <f t="shared" si="541"/>
        <v>3258178.44</v>
      </c>
      <c r="R385" s="111">
        <f t="shared" si="541"/>
        <v>6379569.9000000004</v>
      </c>
      <c r="S385" s="112">
        <f t="shared" si="541"/>
        <v>4797628.4800000004</v>
      </c>
      <c r="T385" s="111">
        <f t="shared" si="541"/>
        <v>0</v>
      </c>
      <c r="U385" s="112">
        <f t="shared" si="507"/>
        <v>14435376.82</v>
      </c>
      <c r="V385" s="111">
        <f t="shared" si="508"/>
        <v>0</v>
      </c>
      <c r="W385" s="111">
        <f t="shared" si="509"/>
        <v>5773301.5699999984</v>
      </c>
      <c r="X385" s="111">
        <f t="shared" ref="X385" si="542">X386</f>
        <v>0</v>
      </c>
      <c r="Y385" s="112">
        <f t="shared" si="511"/>
        <v>658341.61000000127</v>
      </c>
    </row>
    <row r="386" spans="1:25" s="108" customFormat="1" ht="30" customHeight="1" x14ac:dyDescent="0.25">
      <c r="A386" s="115" t="s">
        <v>107</v>
      </c>
      <c r="B386" s="114" t="s">
        <v>108</v>
      </c>
      <c r="C386" s="110">
        <v>100030300009</v>
      </c>
      <c r="D386" s="111">
        <f>D387+D388</f>
        <v>19305000</v>
      </c>
      <c r="E386" s="111">
        <f t="shared" si="521"/>
        <v>1562020</v>
      </c>
      <c r="F386" s="111">
        <f t="shared" si="501"/>
        <v>20867020</v>
      </c>
      <c r="G386" s="111">
        <f t="shared" si="502"/>
        <v>19305000</v>
      </c>
      <c r="H386" s="111">
        <f t="shared" ref="H386:J386" si="543">H387+H388</f>
        <v>0</v>
      </c>
      <c r="I386" s="111">
        <f t="shared" si="543"/>
        <v>0</v>
      </c>
      <c r="J386" s="111">
        <f t="shared" si="543"/>
        <v>1562020</v>
      </c>
      <c r="K386" s="111">
        <f t="shared" si="504"/>
        <v>20867020</v>
      </c>
      <c r="L386" s="112">
        <f t="shared" ref="L386:T386" si="544">L387+L388</f>
        <v>3347650</v>
      </c>
      <c r="M386" s="112">
        <f t="shared" si="544"/>
        <v>6833206.4200000009</v>
      </c>
      <c r="N386" s="113">
        <f t="shared" si="544"/>
        <v>4912862.01</v>
      </c>
      <c r="O386" s="111">
        <f t="shared" si="544"/>
        <v>0</v>
      </c>
      <c r="P386" s="111">
        <f t="shared" si="506"/>
        <v>15093718.430000002</v>
      </c>
      <c r="Q386" s="111">
        <f t="shared" si="544"/>
        <v>3258178.44</v>
      </c>
      <c r="R386" s="111">
        <f t="shared" si="544"/>
        <v>6379569.9000000004</v>
      </c>
      <c r="S386" s="112">
        <f t="shared" si="544"/>
        <v>4797628.4800000004</v>
      </c>
      <c r="T386" s="111">
        <f t="shared" si="544"/>
        <v>0</v>
      </c>
      <c r="U386" s="112">
        <f t="shared" si="507"/>
        <v>14435376.82</v>
      </c>
      <c r="V386" s="111">
        <f t="shared" si="508"/>
        <v>0</v>
      </c>
      <c r="W386" s="111">
        <f t="shared" si="509"/>
        <v>5773301.5699999984</v>
      </c>
      <c r="X386" s="111">
        <f t="shared" ref="X386" si="545">X387+X388</f>
        <v>0</v>
      </c>
      <c r="Y386" s="112">
        <f t="shared" si="511"/>
        <v>658341.61000000127</v>
      </c>
    </row>
    <row r="387" spans="1:25" s="108" customFormat="1" ht="30" customHeight="1" x14ac:dyDescent="0.25">
      <c r="A387" s="115" t="s">
        <v>109</v>
      </c>
      <c r="B387" s="114" t="s">
        <v>39</v>
      </c>
      <c r="C387" s="116"/>
      <c r="D387" s="111">
        <v>5885000</v>
      </c>
      <c r="E387" s="111">
        <f t="shared" si="521"/>
        <v>0</v>
      </c>
      <c r="F387" s="111">
        <f t="shared" si="501"/>
        <v>5885000</v>
      </c>
      <c r="G387" s="111">
        <f t="shared" si="502"/>
        <v>5885000</v>
      </c>
      <c r="H387" s="111"/>
      <c r="I387" s="111"/>
      <c r="J387" s="111"/>
      <c r="K387" s="111">
        <f t="shared" si="504"/>
        <v>5885000</v>
      </c>
      <c r="L387" s="112">
        <v>1119195.99</v>
      </c>
      <c r="M387" s="112">
        <v>1681957.03</v>
      </c>
      <c r="N387" s="113">
        <v>1348784.26</v>
      </c>
      <c r="O387" s="111"/>
      <c r="P387" s="111">
        <f t="shared" si="506"/>
        <v>4149937.2800000003</v>
      </c>
      <c r="Q387" s="111">
        <v>1029724.43</v>
      </c>
      <c r="R387" s="111">
        <v>1687271.69</v>
      </c>
      <c r="S387" s="112">
        <v>1348784.26</v>
      </c>
      <c r="T387" s="111"/>
      <c r="U387" s="112">
        <f t="shared" si="507"/>
        <v>4065780.38</v>
      </c>
      <c r="V387" s="111">
        <f t="shared" si="508"/>
        <v>0</v>
      </c>
      <c r="W387" s="111">
        <f t="shared" si="509"/>
        <v>1735062.7199999997</v>
      </c>
      <c r="X387" s="111"/>
      <c r="Y387" s="112">
        <f t="shared" si="511"/>
        <v>84156.900000000373</v>
      </c>
    </row>
    <row r="388" spans="1:25" s="108" customFormat="1" ht="30" customHeight="1" x14ac:dyDescent="0.25">
      <c r="A388" s="115" t="s">
        <v>110</v>
      </c>
      <c r="B388" s="114" t="s">
        <v>40</v>
      </c>
      <c r="C388" s="116"/>
      <c r="D388" s="111">
        <v>13420000</v>
      </c>
      <c r="E388" s="111">
        <f t="shared" si="521"/>
        <v>1562020</v>
      </c>
      <c r="F388" s="111">
        <f t="shared" si="501"/>
        <v>14982020</v>
      </c>
      <c r="G388" s="111">
        <f t="shared" si="502"/>
        <v>13420000</v>
      </c>
      <c r="H388" s="111"/>
      <c r="I388" s="111"/>
      <c r="J388" s="111">
        <v>1562020</v>
      </c>
      <c r="K388" s="111">
        <f t="shared" si="504"/>
        <v>14982020</v>
      </c>
      <c r="L388" s="112">
        <v>2228454.0099999998</v>
      </c>
      <c r="M388" s="112">
        <v>5151249.3900000006</v>
      </c>
      <c r="N388" s="113">
        <v>3564077.75</v>
      </c>
      <c r="O388" s="111"/>
      <c r="P388" s="111">
        <f t="shared" si="506"/>
        <v>10943781.15</v>
      </c>
      <c r="Q388" s="111">
        <v>2228454.0099999998</v>
      </c>
      <c r="R388" s="111">
        <v>4692298.21</v>
      </c>
      <c r="S388" s="112">
        <v>3448844.2200000007</v>
      </c>
      <c r="T388" s="111"/>
      <c r="U388" s="112">
        <f t="shared" si="507"/>
        <v>10369596.440000001</v>
      </c>
      <c r="V388" s="111">
        <f t="shared" si="508"/>
        <v>0</v>
      </c>
      <c r="W388" s="111">
        <f t="shared" si="509"/>
        <v>4038238.8499999996</v>
      </c>
      <c r="X388" s="111"/>
      <c r="Y388" s="112">
        <f t="shared" si="511"/>
        <v>574184.70999999903</v>
      </c>
    </row>
    <row r="389" spans="1:25" s="108" customFormat="1" ht="30" customHeight="1" x14ac:dyDescent="0.25">
      <c r="A389" s="115" t="s">
        <v>111</v>
      </c>
      <c r="B389" s="114" t="s">
        <v>112</v>
      </c>
      <c r="C389" s="110">
        <v>100030000000</v>
      </c>
      <c r="D389" s="111">
        <f>D390</f>
        <v>16903000</v>
      </c>
      <c r="E389" s="111">
        <f t="shared" si="521"/>
        <v>1437430</v>
      </c>
      <c r="F389" s="111">
        <f t="shared" si="501"/>
        <v>18340430</v>
      </c>
      <c r="G389" s="111">
        <f t="shared" si="502"/>
        <v>16903000</v>
      </c>
      <c r="H389" s="111">
        <f t="shared" ref="H389:J389" si="546">H390</f>
        <v>0</v>
      </c>
      <c r="I389" s="111">
        <f t="shared" si="546"/>
        <v>0</v>
      </c>
      <c r="J389" s="111">
        <f t="shared" si="546"/>
        <v>1437430</v>
      </c>
      <c r="K389" s="111">
        <f t="shared" si="504"/>
        <v>18340430</v>
      </c>
      <c r="L389" s="112">
        <f t="shared" ref="L389:T389" si="547">L390</f>
        <v>4487114.2200000007</v>
      </c>
      <c r="M389" s="112">
        <f t="shared" si="547"/>
        <v>3838083.67</v>
      </c>
      <c r="N389" s="113">
        <f t="shared" si="547"/>
        <v>5333644.21</v>
      </c>
      <c r="O389" s="111">
        <f t="shared" si="547"/>
        <v>0</v>
      </c>
      <c r="P389" s="111">
        <f t="shared" si="506"/>
        <v>13658842.100000001</v>
      </c>
      <c r="Q389" s="111">
        <f t="shared" si="547"/>
        <v>4481614.2200000007</v>
      </c>
      <c r="R389" s="111">
        <f t="shared" si="547"/>
        <v>3843583.67</v>
      </c>
      <c r="S389" s="112">
        <f t="shared" si="547"/>
        <v>3643094.6999999997</v>
      </c>
      <c r="T389" s="111">
        <f t="shared" si="547"/>
        <v>0</v>
      </c>
      <c r="U389" s="112">
        <f t="shared" si="507"/>
        <v>11968292.59</v>
      </c>
      <c r="V389" s="111">
        <f t="shared" si="508"/>
        <v>0</v>
      </c>
      <c r="W389" s="111">
        <f t="shared" si="509"/>
        <v>4681587.8999999985</v>
      </c>
      <c r="X389" s="111">
        <f t="shared" ref="X389" si="548">X390</f>
        <v>0</v>
      </c>
      <c r="Y389" s="112">
        <f t="shared" si="511"/>
        <v>1690549.5100000016</v>
      </c>
    </row>
    <row r="390" spans="1:25" s="108" customFormat="1" ht="30" customHeight="1" x14ac:dyDescent="0.25">
      <c r="A390" s="115" t="s">
        <v>113</v>
      </c>
      <c r="B390" s="114" t="s">
        <v>114</v>
      </c>
      <c r="C390" s="110">
        <v>100030300010</v>
      </c>
      <c r="D390" s="111">
        <f>D391+D392</f>
        <v>16903000</v>
      </c>
      <c r="E390" s="111">
        <f t="shared" si="521"/>
        <v>1437430</v>
      </c>
      <c r="F390" s="111">
        <f t="shared" si="501"/>
        <v>18340430</v>
      </c>
      <c r="G390" s="111">
        <f t="shared" si="502"/>
        <v>16903000</v>
      </c>
      <c r="H390" s="111">
        <f t="shared" ref="H390:J390" si="549">H391+H392</f>
        <v>0</v>
      </c>
      <c r="I390" s="111">
        <f t="shared" si="549"/>
        <v>0</v>
      </c>
      <c r="J390" s="111">
        <f t="shared" si="549"/>
        <v>1437430</v>
      </c>
      <c r="K390" s="111">
        <f t="shared" si="504"/>
        <v>18340430</v>
      </c>
      <c r="L390" s="112">
        <f t="shared" ref="L390:T390" si="550">L391+L392</f>
        <v>4487114.2200000007</v>
      </c>
      <c r="M390" s="112">
        <f t="shared" si="550"/>
        <v>3838083.67</v>
      </c>
      <c r="N390" s="113">
        <f t="shared" si="550"/>
        <v>5333644.21</v>
      </c>
      <c r="O390" s="111">
        <f t="shared" si="550"/>
        <v>0</v>
      </c>
      <c r="P390" s="111">
        <f t="shared" si="506"/>
        <v>13658842.100000001</v>
      </c>
      <c r="Q390" s="111">
        <f t="shared" si="550"/>
        <v>4481614.2200000007</v>
      </c>
      <c r="R390" s="111">
        <f t="shared" si="550"/>
        <v>3843583.67</v>
      </c>
      <c r="S390" s="112">
        <f t="shared" si="550"/>
        <v>3643094.6999999997</v>
      </c>
      <c r="T390" s="111">
        <f t="shared" si="550"/>
        <v>0</v>
      </c>
      <c r="U390" s="112">
        <f t="shared" si="507"/>
        <v>11968292.59</v>
      </c>
      <c r="V390" s="111">
        <f t="shared" si="508"/>
        <v>0</v>
      </c>
      <c r="W390" s="111">
        <f t="shared" si="509"/>
        <v>4681587.8999999985</v>
      </c>
      <c r="X390" s="111">
        <f t="shared" ref="X390" si="551">X391+X392</f>
        <v>0</v>
      </c>
      <c r="Y390" s="112">
        <f t="shared" si="511"/>
        <v>1690549.5100000016</v>
      </c>
    </row>
    <row r="391" spans="1:25" s="108" customFormat="1" ht="30" customHeight="1" x14ac:dyDescent="0.25">
      <c r="A391" s="115" t="s">
        <v>115</v>
      </c>
      <c r="B391" s="114" t="s">
        <v>39</v>
      </c>
      <c r="C391" s="116"/>
      <c r="D391" s="111">
        <v>4527000</v>
      </c>
      <c r="E391" s="111">
        <f t="shared" si="521"/>
        <v>0</v>
      </c>
      <c r="F391" s="111">
        <f t="shared" si="501"/>
        <v>4527000</v>
      </c>
      <c r="G391" s="111">
        <f t="shared" si="502"/>
        <v>4527000</v>
      </c>
      <c r="H391" s="111"/>
      <c r="I391" s="111"/>
      <c r="J391" s="111"/>
      <c r="K391" s="111">
        <f t="shared" si="504"/>
        <v>4527000</v>
      </c>
      <c r="L391" s="112">
        <v>1402273.37</v>
      </c>
      <c r="M391" s="112">
        <v>2193957.73</v>
      </c>
      <c r="N391" s="113">
        <v>552230.9</v>
      </c>
      <c r="O391" s="111"/>
      <c r="P391" s="111">
        <f t="shared" si="506"/>
        <v>4148462</v>
      </c>
      <c r="Q391" s="111">
        <v>1396773.37</v>
      </c>
      <c r="R391" s="111">
        <v>2199457.73</v>
      </c>
      <c r="S391" s="112">
        <v>552230.9</v>
      </c>
      <c r="T391" s="111"/>
      <c r="U391" s="112">
        <f t="shared" si="507"/>
        <v>4148462</v>
      </c>
      <c r="V391" s="111">
        <f t="shared" si="508"/>
        <v>0</v>
      </c>
      <c r="W391" s="111">
        <f t="shared" si="509"/>
        <v>378538</v>
      </c>
      <c r="X391" s="111"/>
      <c r="Y391" s="112">
        <f t="shared" si="511"/>
        <v>0</v>
      </c>
    </row>
    <row r="392" spans="1:25" s="108" customFormat="1" ht="30" customHeight="1" x14ac:dyDescent="0.25">
      <c r="A392" s="115" t="s">
        <v>116</v>
      </c>
      <c r="B392" s="114" t="s">
        <v>40</v>
      </c>
      <c r="C392" s="116"/>
      <c r="D392" s="111">
        <v>12376000</v>
      </c>
      <c r="E392" s="111">
        <f t="shared" si="521"/>
        <v>1437430</v>
      </c>
      <c r="F392" s="111">
        <f t="shared" si="501"/>
        <v>13813430</v>
      </c>
      <c r="G392" s="111">
        <f t="shared" si="502"/>
        <v>12376000</v>
      </c>
      <c r="H392" s="111"/>
      <c r="I392" s="111"/>
      <c r="J392" s="111">
        <v>1437430</v>
      </c>
      <c r="K392" s="111">
        <f t="shared" si="504"/>
        <v>13813430</v>
      </c>
      <c r="L392" s="112">
        <v>3084840.85</v>
      </c>
      <c r="M392" s="112">
        <v>1644125.9400000002</v>
      </c>
      <c r="N392" s="113">
        <v>4781413.3099999996</v>
      </c>
      <c r="O392" s="111"/>
      <c r="P392" s="111">
        <f t="shared" si="506"/>
        <v>9510380.0999999996</v>
      </c>
      <c r="Q392" s="111">
        <v>3084840.85</v>
      </c>
      <c r="R392" s="111">
        <v>1644125.94</v>
      </c>
      <c r="S392" s="112">
        <v>3090863.8</v>
      </c>
      <c r="T392" s="111"/>
      <c r="U392" s="112">
        <f t="shared" si="507"/>
        <v>7819830.5899999999</v>
      </c>
      <c r="V392" s="111">
        <f t="shared" si="508"/>
        <v>0</v>
      </c>
      <c r="W392" s="111">
        <f t="shared" si="509"/>
        <v>4303049.9000000004</v>
      </c>
      <c r="X392" s="111"/>
      <c r="Y392" s="112">
        <f t="shared" si="511"/>
        <v>1690549.5099999998</v>
      </c>
    </row>
    <row r="393" spans="1:25" s="108" customFormat="1" ht="30" customHeight="1" x14ac:dyDescent="0.25">
      <c r="A393" s="115" t="s">
        <v>117</v>
      </c>
      <c r="B393" s="114" t="s">
        <v>118</v>
      </c>
      <c r="C393" s="110">
        <v>100030000000</v>
      </c>
      <c r="D393" s="111">
        <f>D394</f>
        <v>19246000</v>
      </c>
      <c r="E393" s="111">
        <f t="shared" si="521"/>
        <v>3208520</v>
      </c>
      <c r="F393" s="111">
        <f t="shared" si="501"/>
        <v>22454520</v>
      </c>
      <c r="G393" s="111">
        <f t="shared" si="502"/>
        <v>19246000</v>
      </c>
      <c r="H393" s="111">
        <f t="shared" ref="H393:J393" si="552">H394</f>
        <v>0</v>
      </c>
      <c r="I393" s="111">
        <f t="shared" si="552"/>
        <v>0</v>
      </c>
      <c r="J393" s="111">
        <f t="shared" si="552"/>
        <v>3208520</v>
      </c>
      <c r="K393" s="111">
        <f t="shared" si="504"/>
        <v>22454520</v>
      </c>
      <c r="L393" s="112">
        <f t="shared" ref="L393:T393" si="553">L394</f>
        <v>4170998.5</v>
      </c>
      <c r="M393" s="112">
        <f t="shared" si="553"/>
        <v>9192681.6100000031</v>
      </c>
      <c r="N393" s="113">
        <f t="shared" si="553"/>
        <v>5656454.459999999</v>
      </c>
      <c r="O393" s="111">
        <f t="shared" si="553"/>
        <v>0</v>
      </c>
      <c r="P393" s="111">
        <f t="shared" si="506"/>
        <v>19020134.57</v>
      </c>
      <c r="Q393" s="111">
        <f t="shared" si="553"/>
        <v>3758467.75</v>
      </c>
      <c r="R393" s="111">
        <f t="shared" si="553"/>
        <v>8038019.2999999998</v>
      </c>
      <c r="S393" s="112">
        <f t="shared" si="553"/>
        <v>4811384.0600000005</v>
      </c>
      <c r="T393" s="111">
        <f t="shared" si="553"/>
        <v>0</v>
      </c>
      <c r="U393" s="112">
        <f t="shared" si="507"/>
        <v>16607871.110000001</v>
      </c>
      <c r="V393" s="111">
        <f t="shared" si="508"/>
        <v>0</v>
      </c>
      <c r="W393" s="111">
        <f t="shared" si="509"/>
        <v>3434385.4299999997</v>
      </c>
      <c r="X393" s="111">
        <f t="shared" ref="X393" si="554">X394</f>
        <v>0</v>
      </c>
      <c r="Y393" s="112">
        <f t="shared" si="511"/>
        <v>2412263.459999999</v>
      </c>
    </row>
    <row r="394" spans="1:25" s="108" customFormat="1" ht="30" customHeight="1" x14ac:dyDescent="0.25">
      <c r="A394" s="115" t="s">
        <v>119</v>
      </c>
      <c r="B394" s="114" t="s">
        <v>120</v>
      </c>
      <c r="C394" s="110">
        <v>100030300011</v>
      </c>
      <c r="D394" s="111">
        <f>D395+D396</f>
        <v>19246000</v>
      </c>
      <c r="E394" s="111">
        <f t="shared" si="521"/>
        <v>3208520</v>
      </c>
      <c r="F394" s="111">
        <f t="shared" si="501"/>
        <v>22454520</v>
      </c>
      <c r="G394" s="111">
        <f t="shared" si="502"/>
        <v>19246000</v>
      </c>
      <c r="H394" s="111">
        <f t="shared" ref="H394:J394" si="555">H395+H396</f>
        <v>0</v>
      </c>
      <c r="I394" s="111">
        <f t="shared" si="555"/>
        <v>0</v>
      </c>
      <c r="J394" s="111">
        <f t="shared" si="555"/>
        <v>3208520</v>
      </c>
      <c r="K394" s="111">
        <f t="shared" si="504"/>
        <v>22454520</v>
      </c>
      <c r="L394" s="112">
        <f t="shared" ref="L394:T394" si="556">L395+L396</f>
        <v>4170998.5</v>
      </c>
      <c r="M394" s="112">
        <f t="shared" si="556"/>
        <v>9192681.6100000031</v>
      </c>
      <c r="N394" s="113">
        <f t="shared" si="556"/>
        <v>5656454.459999999</v>
      </c>
      <c r="O394" s="111">
        <f t="shared" si="556"/>
        <v>0</v>
      </c>
      <c r="P394" s="111">
        <f t="shared" si="506"/>
        <v>19020134.57</v>
      </c>
      <c r="Q394" s="111">
        <f t="shared" si="556"/>
        <v>3758467.75</v>
      </c>
      <c r="R394" s="111">
        <f t="shared" si="556"/>
        <v>8038019.2999999998</v>
      </c>
      <c r="S394" s="112">
        <f t="shared" si="556"/>
        <v>4811384.0600000005</v>
      </c>
      <c r="T394" s="111">
        <f t="shared" si="556"/>
        <v>0</v>
      </c>
      <c r="U394" s="112">
        <f t="shared" si="507"/>
        <v>16607871.110000001</v>
      </c>
      <c r="V394" s="111">
        <f t="shared" si="508"/>
        <v>0</v>
      </c>
      <c r="W394" s="111">
        <f t="shared" si="509"/>
        <v>3434385.4299999997</v>
      </c>
      <c r="X394" s="111">
        <f t="shared" ref="X394" si="557">X395+X396</f>
        <v>0</v>
      </c>
      <c r="Y394" s="112">
        <f t="shared" si="511"/>
        <v>2412263.459999999</v>
      </c>
    </row>
    <row r="395" spans="1:25" s="108" customFormat="1" ht="30" customHeight="1" x14ac:dyDescent="0.25">
      <c r="A395" s="115" t="s">
        <v>121</v>
      </c>
      <c r="B395" s="114" t="s">
        <v>39</v>
      </c>
      <c r="C395" s="116"/>
      <c r="D395" s="111">
        <v>4442000</v>
      </c>
      <c r="E395" s="111">
        <f t="shared" si="521"/>
        <v>0</v>
      </c>
      <c r="F395" s="111">
        <f t="shared" si="501"/>
        <v>4442000</v>
      </c>
      <c r="G395" s="111">
        <f t="shared" si="502"/>
        <v>4442000</v>
      </c>
      <c r="H395" s="111"/>
      <c r="I395" s="111"/>
      <c r="J395" s="111"/>
      <c r="K395" s="111">
        <f t="shared" si="504"/>
        <v>4442000</v>
      </c>
      <c r="L395" s="112">
        <v>1058686.92</v>
      </c>
      <c r="M395" s="112">
        <v>2817216.6600000006</v>
      </c>
      <c r="N395" s="113">
        <v>200596.42</v>
      </c>
      <c r="O395" s="111"/>
      <c r="P395" s="111">
        <f t="shared" si="506"/>
        <v>4076500.0000000005</v>
      </c>
      <c r="Q395" s="111">
        <v>1058686.92</v>
      </c>
      <c r="R395" s="111">
        <v>2817016.66</v>
      </c>
      <c r="S395" s="112">
        <v>200796.42</v>
      </c>
      <c r="T395" s="111"/>
      <c r="U395" s="112">
        <f t="shared" si="507"/>
        <v>4076500</v>
      </c>
      <c r="V395" s="111">
        <f t="shared" si="508"/>
        <v>0</v>
      </c>
      <c r="W395" s="111">
        <f t="shared" si="509"/>
        <v>365499.99999999953</v>
      </c>
      <c r="X395" s="111"/>
      <c r="Y395" s="112">
        <f t="shared" si="511"/>
        <v>4.6566128730773926E-10</v>
      </c>
    </row>
    <row r="396" spans="1:25" s="108" customFormat="1" ht="30" customHeight="1" x14ac:dyDescent="0.25">
      <c r="A396" s="115" t="s">
        <v>122</v>
      </c>
      <c r="B396" s="114" t="s">
        <v>40</v>
      </c>
      <c r="C396" s="116"/>
      <c r="D396" s="111">
        <v>14804000</v>
      </c>
      <c r="E396" s="111">
        <f t="shared" si="521"/>
        <v>3208520</v>
      </c>
      <c r="F396" s="111">
        <f t="shared" si="501"/>
        <v>18012520</v>
      </c>
      <c r="G396" s="111">
        <f t="shared" si="502"/>
        <v>14804000</v>
      </c>
      <c r="H396" s="111"/>
      <c r="I396" s="111"/>
      <c r="J396" s="111">
        <v>3208520</v>
      </c>
      <c r="K396" s="111">
        <f t="shared" si="504"/>
        <v>18012520</v>
      </c>
      <c r="L396" s="112">
        <v>3112311.58</v>
      </c>
      <c r="M396" s="112">
        <v>6375464.950000002</v>
      </c>
      <c r="N396" s="113">
        <v>5455858.0399999991</v>
      </c>
      <c r="O396" s="111"/>
      <c r="P396" s="111">
        <f t="shared" si="506"/>
        <v>14943634.57</v>
      </c>
      <c r="Q396" s="111">
        <v>2699780.83</v>
      </c>
      <c r="R396" s="111">
        <v>5221002.6399999997</v>
      </c>
      <c r="S396" s="112">
        <v>4610587.6400000006</v>
      </c>
      <c r="T396" s="111"/>
      <c r="U396" s="112">
        <f t="shared" si="507"/>
        <v>12531371.109999999</v>
      </c>
      <c r="V396" s="111">
        <f t="shared" si="508"/>
        <v>0</v>
      </c>
      <c r="W396" s="111">
        <f t="shared" si="509"/>
        <v>3068885.4299999997</v>
      </c>
      <c r="X396" s="111"/>
      <c r="Y396" s="112">
        <f t="shared" si="511"/>
        <v>2412263.4600000009</v>
      </c>
    </row>
    <row r="397" spans="1:25" s="108" customFormat="1" ht="30" customHeight="1" x14ac:dyDescent="0.25">
      <c r="A397" s="115" t="s">
        <v>123</v>
      </c>
      <c r="B397" s="114" t="s">
        <v>124</v>
      </c>
      <c r="C397" s="110">
        <v>100030000000</v>
      </c>
      <c r="D397" s="111">
        <f>D398</f>
        <v>22002000</v>
      </c>
      <c r="E397" s="111">
        <f t="shared" si="521"/>
        <v>1168960</v>
      </c>
      <c r="F397" s="111">
        <f t="shared" si="501"/>
        <v>23170960</v>
      </c>
      <c r="G397" s="111">
        <f t="shared" si="502"/>
        <v>22002000</v>
      </c>
      <c r="H397" s="111">
        <f t="shared" ref="H397:J397" si="558">H398</f>
        <v>0</v>
      </c>
      <c r="I397" s="111">
        <f t="shared" si="558"/>
        <v>0</v>
      </c>
      <c r="J397" s="111">
        <f t="shared" si="558"/>
        <v>1168960</v>
      </c>
      <c r="K397" s="111">
        <f t="shared" si="504"/>
        <v>23170960</v>
      </c>
      <c r="L397" s="112">
        <f t="shared" ref="L397:T397" si="559">L398</f>
        <v>5165791.7</v>
      </c>
      <c r="M397" s="112">
        <f t="shared" si="559"/>
        <v>6726300.3999999994</v>
      </c>
      <c r="N397" s="113">
        <f t="shared" si="559"/>
        <v>4816821.1900000004</v>
      </c>
      <c r="O397" s="111">
        <f t="shared" si="559"/>
        <v>0</v>
      </c>
      <c r="P397" s="111">
        <f t="shared" si="506"/>
        <v>16708913.289999999</v>
      </c>
      <c r="Q397" s="111">
        <f t="shared" si="559"/>
        <v>4544791.7</v>
      </c>
      <c r="R397" s="111">
        <f t="shared" si="559"/>
        <v>6916563.4399999995</v>
      </c>
      <c r="S397" s="112">
        <f t="shared" si="559"/>
        <v>5247558.1500000004</v>
      </c>
      <c r="T397" s="111">
        <f t="shared" si="559"/>
        <v>0</v>
      </c>
      <c r="U397" s="112">
        <f t="shared" si="507"/>
        <v>16708913.290000001</v>
      </c>
      <c r="V397" s="111">
        <f t="shared" si="508"/>
        <v>0</v>
      </c>
      <c r="W397" s="111">
        <f t="shared" si="509"/>
        <v>6462046.7100000009</v>
      </c>
      <c r="X397" s="111">
        <f t="shared" ref="X397" si="560">X398</f>
        <v>0</v>
      </c>
      <c r="Y397" s="112">
        <f t="shared" si="511"/>
        <v>-1.862645149230957E-9</v>
      </c>
    </row>
    <row r="398" spans="1:25" s="108" customFormat="1" ht="30" customHeight="1" x14ac:dyDescent="0.25">
      <c r="A398" s="115" t="s">
        <v>125</v>
      </c>
      <c r="B398" s="114" t="s">
        <v>126</v>
      </c>
      <c r="C398" s="110">
        <v>100030300012</v>
      </c>
      <c r="D398" s="111">
        <f>D399+D400</f>
        <v>22002000</v>
      </c>
      <c r="E398" s="111">
        <f t="shared" si="521"/>
        <v>1168960</v>
      </c>
      <c r="F398" s="111">
        <f t="shared" si="501"/>
        <v>23170960</v>
      </c>
      <c r="G398" s="111">
        <f t="shared" si="502"/>
        <v>22002000</v>
      </c>
      <c r="H398" s="111">
        <f t="shared" ref="H398:J398" si="561">H399+H400</f>
        <v>0</v>
      </c>
      <c r="I398" s="111">
        <f t="shared" si="561"/>
        <v>0</v>
      </c>
      <c r="J398" s="111">
        <f t="shared" si="561"/>
        <v>1168960</v>
      </c>
      <c r="K398" s="111">
        <f t="shared" si="504"/>
        <v>23170960</v>
      </c>
      <c r="L398" s="112">
        <f t="shared" ref="L398:T398" si="562">L399+L400</f>
        <v>5165791.7</v>
      </c>
      <c r="M398" s="112">
        <f t="shared" si="562"/>
        <v>6726300.3999999994</v>
      </c>
      <c r="N398" s="113">
        <f t="shared" si="562"/>
        <v>4816821.1900000004</v>
      </c>
      <c r="O398" s="111">
        <f t="shared" si="562"/>
        <v>0</v>
      </c>
      <c r="P398" s="111">
        <f t="shared" si="506"/>
        <v>16708913.289999999</v>
      </c>
      <c r="Q398" s="111">
        <f t="shared" si="562"/>
        <v>4544791.7</v>
      </c>
      <c r="R398" s="111">
        <f t="shared" si="562"/>
        <v>6916563.4399999995</v>
      </c>
      <c r="S398" s="112">
        <f t="shared" si="562"/>
        <v>5247558.1500000004</v>
      </c>
      <c r="T398" s="111">
        <f t="shared" si="562"/>
        <v>0</v>
      </c>
      <c r="U398" s="112">
        <f t="shared" si="507"/>
        <v>16708913.290000001</v>
      </c>
      <c r="V398" s="111">
        <f t="shared" si="508"/>
        <v>0</v>
      </c>
      <c r="W398" s="111">
        <f t="shared" si="509"/>
        <v>6462046.7100000009</v>
      </c>
      <c r="X398" s="111">
        <f t="shared" ref="X398" si="563">X399+X400</f>
        <v>0</v>
      </c>
      <c r="Y398" s="112">
        <f t="shared" si="511"/>
        <v>-1.862645149230957E-9</v>
      </c>
    </row>
    <row r="399" spans="1:25" s="108" customFormat="1" ht="30" customHeight="1" x14ac:dyDescent="0.25">
      <c r="A399" s="115" t="s">
        <v>127</v>
      </c>
      <c r="B399" s="114" t="s">
        <v>39</v>
      </c>
      <c r="C399" s="116"/>
      <c r="D399" s="111">
        <v>4756000</v>
      </c>
      <c r="E399" s="111">
        <f t="shared" si="521"/>
        <v>0</v>
      </c>
      <c r="F399" s="111">
        <f t="shared" si="501"/>
        <v>4756000</v>
      </c>
      <c r="G399" s="111">
        <f t="shared" si="502"/>
        <v>4756000</v>
      </c>
      <c r="H399" s="111"/>
      <c r="I399" s="111"/>
      <c r="J399" s="111"/>
      <c r="K399" s="111">
        <f t="shared" si="504"/>
        <v>4756000</v>
      </c>
      <c r="L399" s="112">
        <v>899884.8</v>
      </c>
      <c r="M399" s="112">
        <v>1314606.7999999998</v>
      </c>
      <c r="N399" s="113">
        <v>859413.57</v>
      </c>
      <c r="O399" s="111"/>
      <c r="P399" s="111">
        <f t="shared" si="506"/>
        <v>3073905.1699999995</v>
      </c>
      <c r="Q399" s="111">
        <v>899884.8</v>
      </c>
      <c r="R399" s="111">
        <v>1314606.7999999998</v>
      </c>
      <c r="S399" s="112">
        <v>859413.57</v>
      </c>
      <c r="T399" s="111"/>
      <c r="U399" s="112">
        <f t="shared" si="507"/>
        <v>3073905.1699999995</v>
      </c>
      <c r="V399" s="111">
        <f t="shared" si="508"/>
        <v>0</v>
      </c>
      <c r="W399" s="111">
        <f t="shared" si="509"/>
        <v>1682094.8300000005</v>
      </c>
      <c r="X399" s="111"/>
      <c r="Y399" s="112">
        <f t="shared" si="511"/>
        <v>0</v>
      </c>
    </row>
    <row r="400" spans="1:25" s="108" customFormat="1" ht="30" customHeight="1" x14ac:dyDescent="0.25">
      <c r="A400" s="115" t="s">
        <v>128</v>
      </c>
      <c r="B400" s="114" t="s">
        <v>40</v>
      </c>
      <c r="C400" s="116"/>
      <c r="D400" s="111">
        <v>17246000</v>
      </c>
      <c r="E400" s="111">
        <f t="shared" si="521"/>
        <v>1168960</v>
      </c>
      <c r="F400" s="111">
        <f t="shared" si="501"/>
        <v>18414960</v>
      </c>
      <c r="G400" s="111">
        <f t="shared" si="502"/>
        <v>17246000</v>
      </c>
      <c r="H400" s="111"/>
      <c r="I400" s="111"/>
      <c r="J400" s="111">
        <v>1168960</v>
      </c>
      <c r="K400" s="111">
        <f t="shared" si="504"/>
        <v>18414960</v>
      </c>
      <c r="L400" s="112">
        <v>4265906.9000000004</v>
      </c>
      <c r="M400" s="112">
        <v>5411693.5999999996</v>
      </c>
      <c r="N400" s="113">
        <v>3957407.62</v>
      </c>
      <c r="O400" s="111"/>
      <c r="P400" s="111">
        <f t="shared" si="506"/>
        <v>13635008.120000001</v>
      </c>
      <c r="Q400" s="111">
        <v>3644906.9</v>
      </c>
      <c r="R400" s="111">
        <v>5601956.6399999997</v>
      </c>
      <c r="S400" s="112">
        <v>4388144.58</v>
      </c>
      <c r="T400" s="111"/>
      <c r="U400" s="112">
        <f t="shared" si="507"/>
        <v>13635008.119999999</v>
      </c>
      <c r="V400" s="111">
        <f t="shared" si="508"/>
        <v>0</v>
      </c>
      <c r="W400" s="111">
        <f t="shared" si="509"/>
        <v>4779951.879999999</v>
      </c>
      <c r="X400" s="111"/>
      <c r="Y400" s="112">
        <f t="shared" si="511"/>
        <v>1.862645149230957E-9</v>
      </c>
    </row>
    <row r="401" spans="1:25" s="108" customFormat="1" ht="30" customHeight="1" x14ac:dyDescent="0.25">
      <c r="A401" s="115" t="s">
        <v>129</v>
      </c>
      <c r="B401" s="114" t="s">
        <v>130</v>
      </c>
      <c r="C401" s="110">
        <v>100030000000</v>
      </c>
      <c r="D401" s="111">
        <f>D402</f>
        <v>159277000</v>
      </c>
      <c r="E401" s="111">
        <f t="shared" si="521"/>
        <v>-34185200</v>
      </c>
      <c r="F401" s="111">
        <f t="shared" si="501"/>
        <v>125091800</v>
      </c>
      <c r="G401" s="111">
        <f t="shared" si="502"/>
        <v>159277000</v>
      </c>
      <c r="H401" s="111">
        <f t="shared" ref="H401:J401" si="564">H402</f>
        <v>0</v>
      </c>
      <c r="I401" s="111">
        <f t="shared" si="564"/>
        <v>-34185200</v>
      </c>
      <c r="J401" s="111">
        <f t="shared" si="564"/>
        <v>0</v>
      </c>
      <c r="K401" s="111">
        <f t="shared" si="504"/>
        <v>125091800</v>
      </c>
      <c r="L401" s="112">
        <f t="shared" ref="L401:T401" si="565">L402</f>
        <v>10327513.470000001</v>
      </c>
      <c r="M401" s="112">
        <f t="shared" si="565"/>
        <v>17950108.59</v>
      </c>
      <c r="N401" s="113">
        <f t="shared" si="565"/>
        <v>71419214.900000006</v>
      </c>
      <c r="O401" s="111">
        <f t="shared" si="565"/>
        <v>0</v>
      </c>
      <c r="P401" s="111">
        <f t="shared" si="506"/>
        <v>99696836.960000008</v>
      </c>
      <c r="Q401" s="111">
        <f t="shared" si="565"/>
        <v>7943079.7300000004</v>
      </c>
      <c r="R401" s="111">
        <f t="shared" si="565"/>
        <v>12134977.720000001</v>
      </c>
      <c r="S401" s="112">
        <f t="shared" si="565"/>
        <v>37844608.140000001</v>
      </c>
      <c r="T401" s="111">
        <f t="shared" si="565"/>
        <v>0</v>
      </c>
      <c r="U401" s="112">
        <f t="shared" si="507"/>
        <v>57922665.590000004</v>
      </c>
      <c r="V401" s="111">
        <f t="shared" si="508"/>
        <v>0</v>
      </c>
      <c r="W401" s="111">
        <f t="shared" si="509"/>
        <v>25394963.039999992</v>
      </c>
      <c r="X401" s="111">
        <f t="shared" ref="X401" si="566">X402</f>
        <v>69588.56</v>
      </c>
      <c r="Y401" s="112">
        <f t="shared" si="511"/>
        <v>41704582.810000002</v>
      </c>
    </row>
    <row r="402" spans="1:25" s="108" customFormat="1" ht="30" customHeight="1" x14ac:dyDescent="0.25">
      <c r="A402" s="115" t="s">
        <v>131</v>
      </c>
      <c r="B402" s="114" t="s">
        <v>132</v>
      </c>
      <c r="C402" s="110">
        <v>100030100000</v>
      </c>
      <c r="D402" s="111">
        <f>D403+D404+D405</f>
        <v>159277000</v>
      </c>
      <c r="E402" s="111">
        <f t="shared" si="521"/>
        <v>-34185200</v>
      </c>
      <c r="F402" s="111">
        <f t="shared" si="501"/>
        <v>125091800</v>
      </c>
      <c r="G402" s="111">
        <f t="shared" si="502"/>
        <v>159277000</v>
      </c>
      <c r="H402" s="111">
        <f t="shared" ref="H402:X402" si="567">H403+H404+H405</f>
        <v>0</v>
      </c>
      <c r="I402" s="111">
        <f t="shared" si="567"/>
        <v>-34185200</v>
      </c>
      <c r="J402" s="111">
        <f t="shared" si="567"/>
        <v>0</v>
      </c>
      <c r="K402" s="111">
        <f t="shared" si="504"/>
        <v>125091800</v>
      </c>
      <c r="L402" s="112">
        <f t="shared" si="567"/>
        <v>10327513.470000001</v>
      </c>
      <c r="M402" s="112">
        <f t="shared" si="567"/>
        <v>17950108.59</v>
      </c>
      <c r="N402" s="113">
        <f t="shared" si="567"/>
        <v>71419214.900000006</v>
      </c>
      <c r="O402" s="111">
        <f t="shared" si="567"/>
        <v>0</v>
      </c>
      <c r="P402" s="111">
        <f t="shared" si="506"/>
        <v>99696836.960000008</v>
      </c>
      <c r="Q402" s="111">
        <f t="shared" si="567"/>
        <v>7943079.7300000004</v>
      </c>
      <c r="R402" s="111">
        <f t="shared" si="567"/>
        <v>12134977.720000001</v>
      </c>
      <c r="S402" s="112">
        <f t="shared" si="567"/>
        <v>37844608.140000001</v>
      </c>
      <c r="T402" s="111">
        <f t="shared" si="567"/>
        <v>0</v>
      </c>
      <c r="U402" s="112">
        <f t="shared" si="507"/>
        <v>57922665.590000004</v>
      </c>
      <c r="V402" s="111">
        <f t="shared" si="508"/>
        <v>0</v>
      </c>
      <c r="W402" s="111">
        <f t="shared" si="509"/>
        <v>25394963.039999992</v>
      </c>
      <c r="X402" s="111">
        <f t="shared" si="567"/>
        <v>69588.56</v>
      </c>
      <c r="Y402" s="112">
        <f t="shared" si="511"/>
        <v>41704582.810000002</v>
      </c>
    </row>
    <row r="403" spans="1:25" s="108" customFormat="1" ht="30" customHeight="1" x14ac:dyDescent="0.25">
      <c r="A403" s="115" t="s">
        <v>133</v>
      </c>
      <c r="B403" s="114" t="s">
        <v>39</v>
      </c>
      <c r="C403" s="116"/>
      <c r="D403" s="111">
        <v>7744000</v>
      </c>
      <c r="E403" s="111">
        <f t="shared" si="521"/>
        <v>0</v>
      </c>
      <c r="F403" s="111">
        <f t="shared" si="501"/>
        <v>7744000</v>
      </c>
      <c r="G403" s="111">
        <f t="shared" si="502"/>
        <v>7744000</v>
      </c>
      <c r="H403" s="111"/>
      <c r="I403" s="111"/>
      <c r="J403" s="111"/>
      <c r="K403" s="111">
        <f t="shared" si="504"/>
        <v>7744000</v>
      </c>
      <c r="L403" s="112">
        <v>1628349</v>
      </c>
      <c r="M403" s="112">
        <v>2747015</v>
      </c>
      <c r="N403" s="113">
        <v>1628349</v>
      </c>
      <c r="O403" s="111"/>
      <c r="P403" s="111">
        <f t="shared" si="506"/>
        <v>6003713</v>
      </c>
      <c r="Q403" s="111">
        <v>1628349</v>
      </c>
      <c r="R403" s="111">
        <v>2211682</v>
      </c>
      <c r="S403" s="112">
        <v>2163682</v>
      </c>
      <c r="T403" s="111"/>
      <c r="U403" s="112">
        <f t="shared" si="507"/>
        <v>6003713</v>
      </c>
      <c r="V403" s="111">
        <f t="shared" si="508"/>
        <v>0</v>
      </c>
      <c r="W403" s="111">
        <f t="shared" si="509"/>
        <v>1740287</v>
      </c>
      <c r="X403" s="111"/>
      <c r="Y403" s="112">
        <f t="shared" si="511"/>
        <v>0</v>
      </c>
    </row>
    <row r="404" spans="1:25" s="108" customFormat="1" ht="30" customHeight="1" x14ac:dyDescent="0.25">
      <c r="A404" s="115" t="s">
        <v>134</v>
      </c>
      <c r="B404" s="114" t="s">
        <v>40</v>
      </c>
      <c r="C404" s="116"/>
      <c r="D404" s="111">
        <v>116433000</v>
      </c>
      <c r="E404" s="111">
        <f t="shared" si="521"/>
        <v>-34185200</v>
      </c>
      <c r="F404" s="111">
        <f t="shared" si="501"/>
        <v>82247800</v>
      </c>
      <c r="G404" s="111">
        <f t="shared" si="502"/>
        <v>116433000</v>
      </c>
      <c r="H404" s="111"/>
      <c r="I404" s="111">
        <v>-34185200</v>
      </c>
      <c r="J404" s="111"/>
      <c r="K404" s="111">
        <f t="shared" si="504"/>
        <v>82247800</v>
      </c>
      <c r="L404" s="112">
        <v>8699164.4700000007</v>
      </c>
      <c r="M404" s="112">
        <v>15203093.59</v>
      </c>
      <c r="N404" s="113">
        <v>38299865.900000006</v>
      </c>
      <c r="O404" s="111"/>
      <c r="P404" s="111">
        <f t="shared" si="506"/>
        <v>62202123.960000008</v>
      </c>
      <c r="Q404" s="111">
        <v>6314730.7300000004</v>
      </c>
      <c r="R404" s="111">
        <v>9923295.7200000007</v>
      </c>
      <c r="S404" s="112">
        <v>31931977.140000001</v>
      </c>
      <c r="T404" s="111"/>
      <c r="U404" s="112">
        <f t="shared" si="507"/>
        <v>48170003.590000004</v>
      </c>
      <c r="V404" s="111">
        <f t="shared" si="508"/>
        <v>0</v>
      </c>
      <c r="W404" s="111">
        <f t="shared" si="509"/>
        <v>20045676.039999992</v>
      </c>
      <c r="X404" s="111">
        <v>69588.56</v>
      </c>
      <c r="Y404" s="112">
        <f t="shared" si="511"/>
        <v>13962531.810000004</v>
      </c>
    </row>
    <row r="405" spans="1:25" s="108" customFormat="1" ht="30" customHeight="1" x14ac:dyDescent="0.25">
      <c r="A405" s="115" t="s">
        <v>135</v>
      </c>
      <c r="B405" s="114" t="s">
        <v>42</v>
      </c>
      <c r="C405" s="116"/>
      <c r="D405" s="111">
        <v>35100000</v>
      </c>
      <c r="E405" s="111">
        <f t="shared" si="521"/>
        <v>0</v>
      </c>
      <c r="F405" s="111">
        <f t="shared" si="501"/>
        <v>35100000</v>
      </c>
      <c r="G405" s="111">
        <f t="shared" si="502"/>
        <v>35100000</v>
      </c>
      <c r="H405" s="111"/>
      <c r="I405" s="111"/>
      <c r="J405" s="111"/>
      <c r="K405" s="111">
        <f t="shared" si="504"/>
        <v>35100000</v>
      </c>
      <c r="L405" s="112">
        <v>0</v>
      </c>
      <c r="M405" s="112">
        <v>0</v>
      </c>
      <c r="N405" s="113">
        <v>31491000</v>
      </c>
      <c r="O405" s="111"/>
      <c r="P405" s="111">
        <f t="shared" si="506"/>
        <v>31491000</v>
      </c>
      <c r="Q405" s="111"/>
      <c r="R405" s="111"/>
      <c r="S405" s="112">
        <v>3748949</v>
      </c>
      <c r="T405" s="111"/>
      <c r="U405" s="112">
        <f t="shared" si="507"/>
        <v>3748949</v>
      </c>
      <c r="V405" s="111">
        <f t="shared" si="508"/>
        <v>0</v>
      </c>
      <c r="W405" s="111">
        <f t="shared" si="509"/>
        <v>3609000</v>
      </c>
      <c r="X405" s="111"/>
      <c r="Y405" s="112">
        <f t="shared" si="511"/>
        <v>27742051</v>
      </c>
    </row>
    <row r="406" spans="1:25" s="108" customFormat="1" ht="30" customHeight="1" x14ac:dyDescent="0.25">
      <c r="A406" s="115" t="s">
        <v>136</v>
      </c>
      <c r="B406" s="114" t="s">
        <v>137</v>
      </c>
      <c r="C406" s="110">
        <v>100030000000</v>
      </c>
      <c r="D406" s="111">
        <f>D407</f>
        <v>21487000</v>
      </c>
      <c r="E406" s="111">
        <f t="shared" si="521"/>
        <v>3811800</v>
      </c>
      <c r="F406" s="111">
        <f t="shared" si="501"/>
        <v>25298800</v>
      </c>
      <c r="G406" s="111">
        <f t="shared" si="502"/>
        <v>21487000</v>
      </c>
      <c r="H406" s="111">
        <f t="shared" ref="H406:J406" si="568">H407</f>
        <v>0</v>
      </c>
      <c r="I406" s="111">
        <f t="shared" si="568"/>
        <v>0</v>
      </c>
      <c r="J406" s="111">
        <f t="shared" si="568"/>
        <v>3811800</v>
      </c>
      <c r="K406" s="111">
        <f t="shared" si="504"/>
        <v>25298800</v>
      </c>
      <c r="L406" s="112">
        <f t="shared" ref="L406:T406" si="569">L407</f>
        <v>4480521.6399999997</v>
      </c>
      <c r="M406" s="112">
        <f t="shared" si="569"/>
        <v>7482095.25</v>
      </c>
      <c r="N406" s="113">
        <f t="shared" si="569"/>
        <v>5428125.1299999999</v>
      </c>
      <c r="O406" s="111">
        <f t="shared" si="569"/>
        <v>0</v>
      </c>
      <c r="P406" s="111">
        <f t="shared" si="506"/>
        <v>17390742.02</v>
      </c>
      <c r="Q406" s="111">
        <f t="shared" si="569"/>
        <v>4318657.1399999997</v>
      </c>
      <c r="R406" s="111">
        <f t="shared" si="569"/>
        <v>6435651.7599999998</v>
      </c>
      <c r="S406" s="112">
        <f t="shared" si="569"/>
        <v>6511920.8200000003</v>
      </c>
      <c r="T406" s="111">
        <f t="shared" si="569"/>
        <v>0</v>
      </c>
      <c r="U406" s="112">
        <f t="shared" si="507"/>
        <v>17266229.719999999</v>
      </c>
      <c r="V406" s="111">
        <f t="shared" si="508"/>
        <v>0</v>
      </c>
      <c r="W406" s="111">
        <f t="shared" si="509"/>
        <v>7908057.9800000004</v>
      </c>
      <c r="X406" s="111">
        <f t="shared" ref="X406" si="570">X407</f>
        <v>0</v>
      </c>
      <c r="Y406" s="112">
        <f t="shared" si="511"/>
        <v>124512.30000000075</v>
      </c>
    </row>
    <row r="407" spans="1:25" s="108" customFormat="1" ht="30" customHeight="1" x14ac:dyDescent="0.25">
      <c r="A407" s="115" t="s">
        <v>138</v>
      </c>
      <c r="B407" s="114" t="s">
        <v>139</v>
      </c>
      <c r="C407" s="110">
        <v>100030300014</v>
      </c>
      <c r="D407" s="111">
        <f>D408+D409</f>
        <v>21487000</v>
      </c>
      <c r="E407" s="111">
        <f t="shared" si="521"/>
        <v>3811800</v>
      </c>
      <c r="F407" s="111">
        <f t="shared" si="501"/>
        <v>25298800</v>
      </c>
      <c r="G407" s="111">
        <f t="shared" si="502"/>
        <v>21487000</v>
      </c>
      <c r="H407" s="111">
        <f t="shared" ref="H407:J407" si="571">H408+H409</f>
        <v>0</v>
      </c>
      <c r="I407" s="111">
        <f t="shared" si="571"/>
        <v>0</v>
      </c>
      <c r="J407" s="111">
        <f t="shared" si="571"/>
        <v>3811800</v>
      </c>
      <c r="K407" s="111">
        <f t="shared" si="504"/>
        <v>25298800</v>
      </c>
      <c r="L407" s="112">
        <f t="shared" ref="L407:T407" si="572">L408+L409</f>
        <v>4480521.6399999997</v>
      </c>
      <c r="M407" s="112">
        <f t="shared" si="572"/>
        <v>7482095.25</v>
      </c>
      <c r="N407" s="113">
        <f t="shared" si="572"/>
        <v>5428125.1299999999</v>
      </c>
      <c r="O407" s="111">
        <f t="shared" si="572"/>
        <v>0</v>
      </c>
      <c r="P407" s="111">
        <f t="shared" si="506"/>
        <v>17390742.02</v>
      </c>
      <c r="Q407" s="111">
        <f t="shared" si="572"/>
        <v>4318657.1399999997</v>
      </c>
      <c r="R407" s="111">
        <f t="shared" si="572"/>
        <v>6435651.7599999998</v>
      </c>
      <c r="S407" s="112">
        <f t="shared" si="572"/>
        <v>6511920.8200000003</v>
      </c>
      <c r="T407" s="111">
        <f t="shared" si="572"/>
        <v>0</v>
      </c>
      <c r="U407" s="112">
        <f t="shared" si="507"/>
        <v>17266229.719999999</v>
      </c>
      <c r="V407" s="111">
        <f t="shared" si="508"/>
        <v>0</v>
      </c>
      <c r="W407" s="111">
        <f t="shared" si="509"/>
        <v>7908057.9800000004</v>
      </c>
      <c r="X407" s="111">
        <f t="shared" ref="X407" si="573">X408+X409</f>
        <v>0</v>
      </c>
      <c r="Y407" s="112">
        <f t="shared" si="511"/>
        <v>124512.30000000075</v>
      </c>
    </row>
    <row r="408" spans="1:25" s="108" customFormat="1" ht="30" customHeight="1" x14ac:dyDescent="0.25">
      <c r="A408" s="115" t="s">
        <v>140</v>
      </c>
      <c r="B408" s="114" t="s">
        <v>39</v>
      </c>
      <c r="C408" s="116"/>
      <c r="D408" s="111">
        <v>6313000</v>
      </c>
      <c r="E408" s="111">
        <f t="shared" si="521"/>
        <v>0</v>
      </c>
      <c r="F408" s="111">
        <f t="shared" si="501"/>
        <v>6313000</v>
      </c>
      <c r="G408" s="111">
        <f t="shared" si="502"/>
        <v>6313000</v>
      </c>
      <c r="H408" s="111"/>
      <c r="I408" s="111"/>
      <c r="J408" s="111"/>
      <c r="K408" s="111">
        <f t="shared" si="504"/>
        <v>6313000</v>
      </c>
      <c r="L408" s="112">
        <v>1845345.82</v>
      </c>
      <c r="M408" s="112">
        <v>2420313.48</v>
      </c>
      <c r="N408" s="113">
        <v>1541340.7</v>
      </c>
      <c r="O408" s="111"/>
      <c r="P408" s="111">
        <f t="shared" si="506"/>
        <v>5807000</v>
      </c>
      <c r="Q408" s="111">
        <v>1845345.82</v>
      </c>
      <c r="R408" s="111">
        <v>2420313.48</v>
      </c>
      <c r="S408" s="112">
        <v>1541340.7</v>
      </c>
      <c r="T408" s="111"/>
      <c r="U408" s="112">
        <f t="shared" si="507"/>
        <v>5807000</v>
      </c>
      <c r="V408" s="111">
        <f t="shared" si="508"/>
        <v>0</v>
      </c>
      <c r="W408" s="111">
        <f t="shared" si="509"/>
        <v>506000</v>
      </c>
      <c r="X408" s="111"/>
      <c r="Y408" s="112">
        <f t="shared" si="511"/>
        <v>0</v>
      </c>
    </row>
    <row r="409" spans="1:25" s="108" customFormat="1" ht="30" customHeight="1" x14ac:dyDescent="0.25">
      <c r="A409" s="115" t="s">
        <v>141</v>
      </c>
      <c r="B409" s="114" t="s">
        <v>40</v>
      </c>
      <c r="C409" s="116"/>
      <c r="D409" s="111">
        <v>15174000</v>
      </c>
      <c r="E409" s="111">
        <f t="shared" si="521"/>
        <v>3811800</v>
      </c>
      <c r="F409" s="111">
        <f t="shared" si="501"/>
        <v>18985800</v>
      </c>
      <c r="G409" s="111">
        <f t="shared" si="502"/>
        <v>15174000</v>
      </c>
      <c r="H409" s="111"/>
      <c r="I409" s="111"/>
      <c r="J409" s="111">
        <v>3811800</v>
      </c>
      <c r="K409" s="111">
        <f t="shared" si="504"/>
        <v>18985800</v>
      </c>
      <c r="L409" s="112">
        <v>2635175.8199999998</v>
      </c>
      <c r="M409" s="112">
        <v>5061781.7699999996</v>
      </c>
      <c r="N409" s="113">
        <v>3886784.4299999997</v>
      </c>
      <c r="O409" s="111"/>
      <c r="P409" s="111">
        <f t="shared" si="506"/>
        <v>11583742.02</v>
      </c>
      <c r="Q409" s="111">
        <v>2473311.3199999998</v>
      </c>
      <c r="R409" s="111">
        <v>4015338.28</v>
      </c>
      <c r="S409" s="112">
        <v>4970580.12</v>
      </c>
      <c r="T409" s="111"/>
      <c r="U409" s="112">
        <f t="shared" si="507"/>
        <v>11459229.719999999</v>
      </c>
      <c r="V409" s="111">
        <f t="shared" si="508"/>
        <v>0</v>
      </c>
      <c r="W409" s="111">
        <f t="shared" si="509"/>
        <v>7402057.9800000004</v>
      </c>
      <c r="X409" s="111"/>
      <c r="Y409" s="112">
        <f t="shared" si="511"/>
        <v>124512.30000000075</v>
      </c>
    </row>
    <row r="410" spans="1:25" s="108" customFormat="1" ht="30" customHeight="1" x14ac:dyDescent="0.25">
      <c r="A410" s="115" t="s">
        <v>142</v>
      </c>
      <c r="B410" s="114" t="s">
        <v>143</v>
      </c>
      <c r="C410" s="110">
        <v>100030000000</v>
      </c>
      <c r="D410" s="111">
        <f>D411</f>
        <v>24516000</v>
      </c>
      <c r="E410" s="111">
        <f t="shared" si="521"/>
        <v>2573220</v>
      </c>
      <c r="F410" s="111">
        <f t="shared" si="501"/>
        <v>27089220</v>
      </c>
      <c r="G410" s="111">
        <f t="shared" si="502"/>
        <v>24516000</v>
      </c>
      <c r="H410" s="111">
        <f t="shared" ref="H410:J410" si="574">H411</f>
        <v>0</v>
      </c>
      <c r="I410" s="111">
        <f t="shared" si="574"/>
        <v>0</v>
      </c>
      <c r="J410" s="111">
        <f t="shared" si="574"/>
        <v>2573220</v>
      </c>
      <c r="K410" s="111">
        <f t="shared" si="504"/>
        <v>27089220</v>
      </c>
      <c r="L410" s="112">
        <f t="shared" ref="L410:T410" si="575">L411</f>
        <v>4712823.34</v>
      </c>
      <c r="M410" s="112">
        <f t="shared" si="575"/>
        <v>7435445.290000001</v>
      </c>
      <c r="N410" s="113">
        <f t="shared" si="575"/>
        <v>9718824.2400000002</v>
      </c>
      <c r="O410" s="111">
        <f t="shared" si="575"/>
        <v>0</v>
      </c>
      <c r="P410" s="111">
        <f t="shared" si="506"/>
        <v>21867092.870000001</v>
      </c>
      <c r="Q410" s="111">
        <f t="shared" si="575"/>
        <v>3852900.76</v>
      </c>
      <c r="R410" s="111">
        <f t="shared" si="575"/>
        <v>8220657.5500000007</v>
      </c>
      <c r="S410" s="112">
        <f t="shared" si="575"/>
        <v>7711695.8200000003</v>
      </c>
      <c r="T410" s="111">
        <f t="shared" si="575"/>
        <v>0</v>
      </c>
      <c r="U410" s="112">
        <f t="shared" si="507"/>
        <v>19785254.130000003</v>
      </c>
      <c r="V410" s="111">
        <f t="shared" si="508"/>
        <v>0</v>
      </c>
      <c r="W410" s="111">
        <f t="shared" si="509"/>
        <v>5222127.129999999</v>
      </c>
      <c r="X410" s="111">
        <f t="shared" ref="X410" si="576">X411</f>
        <v>0</v>
      </c>
      <c r="Y410" s="112">
        <f t="shared" si="511"/>
        <v>2081838.7399999984</v>
      </c>
    </row>
    <row r="411" spans="1:25" s="108" customFormat="1" ht="30" customHeight="1" x14ac:dyDescent="0.25">
      <c r="A411" s="115" t="s">
        <v>144</v>
      </c>
      <c r="B411" s="114" t="s">
        <v>145</v>
      </c>
      <c r="C411" s="110">
        <v>100030300016</v>
      </c>
      <c r="D411" s="111">
        <f>D412+D413</f>
        <v>24516000</v>
      </c>
      <c r="E411" s="111">
        <f t="shared" si="521"/>
        <v>2573220</v>
      </c>
      <c r="F411" s="111">
        <f t="shared" si="501"/>
        <v>27089220</v>
      </c>
      <c r="G411" s="111">
        <f t="shared" si="502"/>
        <v>24516000</v>
      </c>
      <c r="H411" s="111">
        <f t="shared" ref="H411:J411" si="577">H412+H413</f>
        <v>0</v>
      </c>
      <c r="I411" s="111">
        <f t="shared" si="577"/>
        <v>0</v>
      </c>
      <c r="J411" s="111">
        <f t="shared" si="577"/>
        <v>2573220</v>
      </c>
      <c r="K411" s="111">
        <f t="shared" si="504"/>
        <v>27089220</v>
      </c>
      <c r="L411" s="112">
        <f t="shared" ref="L411:T411" si="578">L412+L413</f>
        <v>4712823.34</v>
      </c>
      <c r="M411" s="112">
        <f t="shared" si="578"/>
        <v>7435445.290000001</v>
      </c>
      <c r="N411" s="113">
        <f t="shared" si="578"/>
        <v>9718824.2400000002</v>
      </c>
      <c r="O411" s="111">
        <f t="shared" si="578"/>
        <v>0</v>
      </c>
      <c r="P411" s="111">
        <f t="shared" si="506"/>
        <v>21867092.870000001</v>
      </c>
      <c r="Q411" s="111">
        <f t="shared" si="578"/>
        <v>3852900.76</v>
      </c>
      <c r="R411" s="111">
        <f t="shared" si="578"/>
        <v>8220657.5500000007</v>
      </c>
      <c r="S411" s="112">
        <f t="shared" si="578"/>
        <v>7711695.8200000003</v>
      </c>
      <c r="T411" s="111">
        <f t="shared" si="578"/>
        <v>0</v>
      </c>
      <c r="U411" s="112">
        <f t="shared" si="507"/>
        <v>19785254.130000003</v>
      </c>
      <c r="V411" s="111">
        <f t="shared" si="508"/>
        <v>0</v>
      </c>
      <c r="W411" s="111">
        <f t="shared" si="509"/>
        <v>5222127.129999999</v>
      </c>
      <c r="X411" s="111">
        <f t="shared" ref="X411" si="579">X412+X413</f>
        <v>0</v>
      </c>
      <c r="Y411" s="112">
        <f t="shared" si="511"/>
        <v>2081838.7399999984</v>
      </c>
    </row>
    <row r="412" spans="1:25" s="108" customFormat="1" ht="30" customHeight="1" x14ac:dyDescent="0.25">
      <c r="A412" s="115" t="s">
        <v>146</v>
      </c>
      <c r="B412" s="114" t="s">
        <v>39</v>
      </c>
      <c r="C412" s="116"/>
      <c r="D412" s="111">
        <v>8390000</v>
      </c>
      <c r="E412" s="111">
        <f t="shared" si="521"/>
        <v>0</v>
      </c>
      <c r="F412" s="111">
        <f t="shared" si="501"/>
        <v>8390000</v>
      </c>
      <c r="G412" s="111">
        <f t="shared" si="502"/>
        <v>8390000</v>
      </c>
      <c r="H412" s="111"/>
      <c r="I412" s="111"/>
      <c r="J412" s="111"/>
      <c r="K412" s="111">
        <f t="shared" si="504"/>
        <v>8390000</v>
      </c>
      <c r="L412" s="112">
        <v>1857773.1</v>
      </c>
      <c r="M412" s="112">
        <v>2824683.2300000004</v>
      </c>
      <c r="N412" s="113">
        <v>2082904.6500000004</v>
      </c>
      <c r="O412" s="111"/>
      <c r="P412" s="111">
        <f t="shared" si="506"/>
        <v>6765360.9800000004</v>
      </c>
      <c r="Q412" s="111">
        <v>1771016.86</v>
      </c>
      <c r="R412" s="111">
        <v>2897457.370000001</v>
      </c>
      <c r="S412" s="112">
        <v>2096786.7500000005</v>
      </c>
      <c r="T412" s="111"/>
      <c r="U412" s="112">
        <f t="shared" si="507"/>
        <v>6765260.9800000023</v>
      </c>
      <c r="V412" s="111">
        <f t="shared" si="508"/>
        <v>0</v>
      </c>
      <c r="W412" s="111">
        <f t="shared" si="509"/>
        <v>1624639.0199999996</v>
      </c>
      <c r="X412" s="111"/>
      <c r="Y412" s="112">
        <f t="shared" si="511"/>
        <v>99.999999998137355</v>
      </c>
    </row>
    <row r="413" spans="1:25" s="108" customFormat="1" ht="30" customHeight="1" x14ac:dyDescent="0.25">
      <c r="A413" s="115" t="s">
        <v>147</v>
      </c>
      <c r="B413" s="114" t="s">
        <v>40</v>
      </c>
      <c r="C413" s="116"/>
      <c r="D413" s="111">
        <v>16126000</v>
      </c>
      <c r="E413" s="111">
        <f t="shared" si="521"/>
        <v>2573220</v>
      </c>
      <c r="F413" s="111">
        <f t="shared" si="501"/>
        <v>18699220</v>
      </c>
      <c r="G413" s="111">
        <f t="shared" si="502"/>
        <v>16126000</v>
      </c>
      <c r="H413" s="111"/>
      <c r="I413" s="111"/>
      <c r="J413" s="111">
        <v>2573220</v>
      </c>
      <c r="K413" s="111">
        <f t="shared" si="504"/>
        <v>18699220</v>
      </c>
      <c r="L413" s="112">
        <v>2855050.24</v>
      </c>
      <c r="M413" s="112">
        <v>4610762.0600000005</v>
      </c>
      <c r="N413" s="113">
        <v>7635919.5899999999</v>
      </c>
      <c r="O413" s="111"/>
      <c r="P413" s="111">
        <f t="shared" si="506"/>
        <v>15101731.890000001</v>
      </c>
      <c r="Q413" s="111">
        <v>2081883.9</v>
      </c>
      <c r="R413" s="111">
        <v>5323200.18</v>
      </c>
      <c r="S413" s="112">
        <v>5614909.0700000003</v>
      </c>
      <c r="T413" s="111"/>
      <c r="U413" s="112">
        <f t="shared" si="507"/>
        <v>13019993.15</v>
      </c>
      <c r="V413" s="111">
        <f t="shared" si="508"/>
        <v>0</v>
      </c>
      <c r="W413" s="111">
        <f t="shared" si="509"/>
        <v>3597488.1099999994</v>
      </c>
      <c r="X413" s="111"/>
      <c r="Y413" s="112">
        <f t="shared" si="511"/>
        <v>2081738.7400000002</v>
      </c>
    </row>
    <row r="414" spans="1:25" s="108" customFormat="1" ht="30" customHeight="1" x14ac:dyDescent="0.25">
      <c r="A414" s="115" t="s">
        <v>148</v>
      </c>
      <c r="B414" s="114" t="s">
        <v>149</v>
      </c>
      <c r="C414" s="110">
        <v>100030000000</v>
      </c>
      <c r="D414" s="111">
        <f>D415</f>
        <v>22870000</v>
      </c>
      <c r="E414" s="111">
        <f t="shared" si="521"/>
        <v>3057700</v>
      </c>
      <c r="F414" s="111">
        <f t="shared" si="501"/>
        <v>25927700</v>
      </c>
      <c r="G414" s="111">
        <f t="shared" si="502"/>
        <v>22870000</v>
      </c>
      <c r="H414" s="111">
        <f t="shared" ref="H414:J414" si="580">H415</f>
        <v>0</v>
      </c>
      <c r="I414" s="111">
        <f t="shared" si="580"/>
        <v>0</v>
      </c>
      <c r="J414" s="111">
        <f t="shared" si="580"/>
        <v>3057700</v>
      </c>
      <c r="K414" s="111">
        <f t="shared" si="504"/>
        <v>25927700</v>
      </c>
      <c r="L414" s="112">
        <f t="shared" ref="L414:T414" si="581">L415</f>
        <v>4116125.3</v>
      </c>
      <c r="M414" s="112">
        <f t="shared" si="581"/>
        <v>8082809.1900000004</v>
      </c>
      <c r="N414" s="113">
        <f t="shared" si="581"/>
        <v>6384136.8300000001</v>
      </c>
      <c r="O414" s="111">
        <f t="shared" si="581"/>
        <v>0</v>
      </c>
      <c r="P414" s="111">
        <f t="shared" si="506"/>
        <v>18583071.32</v>
      </c>
      <c r="Q414" s="111">
        <f t="shared" si="581"/>
        <v>2559343.41</v>
      </c>
      <c r="R414" s="111">
        <f t="shared" si="581"/>
        <v>7819589.790000001</v>
      </c>
      <c r="S414" s="112">
        <f t="shared" si="581"/>
        <v>5135793.59</v>
      </c>
      <c r="T414" s="111">
        <f t="shared" si="581"/>
        <v>0</v>
      </c>
      <c r="U414" s="112">
        <f t="shared" si="507"/>
        <v>15514726.790000001</v>
      </c>
      <c r="V414" s="111">
        <f t="shared" si="508"/>
        <v>0</v>
      </c>
      <c r="W414" s="111">
        <f t="shared" si="509"/>
        <v>7344628.6799999997</v>
      </c>
      <c r="X414" s="111">
        <f t="shared" ref="X414" si="582">X415</f>
        <v>0</v>
      </c>
      <c r="Y414" s="112">
        <f t="shared" si="511"/>
        <v>3068344.5299999993</v>
      </c>
    </row>
    <row r="415" spans="1:25" s="108" customFormat="1" ht="30" customHeight="1" x14ac:dyDescent="0.25">
      <c r="A415" s="115" t="s">
        <v>150</v>
      </c>
      <c r="B415" s="114" t="s">
        <v>151</v>
      </c>
      <c r="C415" s="110">
        <v>100030300017</v>
      </c>
      <c r="D415" s="111">
        <f>D416+D417</f>
        <v>22870000</v>
      </c>
      <c r="E415" s="111">
        <f t="shared" si="521"/>
        <v>3057700</v>
      </c>
      <c r="F415" s="111">
        <f t="shared" si="501"/>
        <v>25927700</v>
      </c>
      <c r="G415" s="111">
        <f t="shared" si="502"/>
        <v>22870000</v>
      </c>
      <c r="H415" s="111">
        <f t="shared" ref="H415:J415" si="583">H416+H417</f>
        <v>0</v>
      </c>
      <c r="I415" s="111">
        <f t="shared" si="583"/>
        <v>0</v>
      </c>
      <c r="J415" s="111">
        <f t="shared" si="583"/>
        <v>3057700</v>
      </c>
      <c r="K415" s="111">
        <f t="shared" si="504"/>
        <v>25927700</v>
      </c>
      <c r="L415" s="112">
        <f t="shared" ref="L415:T415" si="584">L416+L417</f>
        <v>4116125.3</v>
      </c>
      <c r="M415" s="112">
        <f t="shared" si="584"/>
        <v>8082809.1900000004</v>
      </c>
      <c r="N415" s="113">
        <f t="shared" si="584"/>
        <v>6384136.8300000001</v>
      </c>
      <c r="O415" s="111">
        <f t="shared" si="584"/>
        <v>0</v>
      </c>
      <c r="P415" s="111">
        <f t="shared" si="506"/>
        <v>18583071.32</v>
      </c>
      <c r="Q415" s="111">
        <f t="shared" si="584"/>
        <v>2559343.41</v>
      </c>
      <c r="R415" s="111">
        <f t="shared" si="584"/>
        <v>7819589.790000001</v>
      </c>
      <c r="S415" s="112">
        <f t="shared" si="584"/>
        <v>5135793.59</v>
      </c>
      <c r="T415" s="111">
        <f t="shared" si="584"/>
        <v>0</v>
      </c>
      <c r="U415" s="112">
        <f t="shared" si="507"/>
        <v>15514726.790000001</v>
      </c>
      <c r="V415" s="111">
        <f t="shared" si="508"/>
        <v>0</v>
      </c>
      <c r="W415" s="111">
        <f t="shared" si="509"/>
        <v>7344628.6799999997</v>
      </c>
      <c r="X415" s="111">
        <f t="shared" ref="X415" si="585">X416+X417</f>
        <v>0</v>
      </c>
      <c r="Y415" s="112">
        <f t="shared" si="511"/>
        <v>3068344.5299999993</v>
      </c>
    </row>
    <row r="416" spans="1:25" s="108" customFormat="1" ht="30" customHeight="1" x14ac:dyDescent="0.25">
      <c r="A416" s="115" t="s">
        <v>152</v>
      </c>
      <c r="B416" s="114" t="s">
        <v>39</v>
      </c>
      <c r="C416" s="116"/>
      <c r="D416" s="111">
        <v>7399000</v>
      </c>
      <c r="E416" s="111">
        <f t="shared" si="521"/>
        <v>0</v>
      </c>
      <c r="F416" s="111">
        <f t="shared" si="501"/>
        <v>7399000</v>
      </c>
      <c r="G416" s="111">
        <f t="shared" si="502"/>
        <v>7399000</v>
      </c>
      <c r="H416" s="111"/>
      <c r="I416" s="111"/>
      <c r="J416" s="111"/>
      <c r="K416" s="111">
        <f t="shared" si="504"/>
        <v>7399000</v>
      </c>
      <c r="L416" s="112">
        <v>937152.01</v>
      </c>
      <c r="M416" s="112">
        <v>2085757.6900000002</v>
      </c>
      <c r="N416" s="113">
        <v>1309015.68</v>
      </c>
      <c r="O416" s="111"/>
      <c r="P416" s="111">
        <f t="shared" si="506"/>
        <v>4331925.38</v>
      </c>
      <c r="Q416" s="111">
        <v>925035.62</v>
      </c>
      <c r="R416" s="111">
        <v>2066748.31</v>
      </c>
      <c r="S416" s="112">
        <v>1299275.31</v>
      </c>
      <c r="T416" s="111"/>
      <c r="U416" s="112">
        <f t="shared" si="507"/>
        <v>4291059.24</v>
      </c>
      <c r="V416" s="111">
        <f t="shared" si="508"/>
        <v>0</v>
      </c>
      <c r="W416" s="111">
        <f t="shared" si="509"/>
        <v>3067074.62</v>
      </c>
      <c r="X416" s="111"/>
      <c r="Y416" s="112">
        <f t="shared" si="511"/>
        <v>40866.139999999665</v>
      </c>
    </row>
    <row r="417" spans="1:25" s="108" customFormat="1" ht="30" customHeight="1" x14ac:dyDescent="0.25">
      <c r="A417" s="115" t="s">
        <v>153</v>
      </c>
      <c r="B417" s="114" t="s">
        <v>40</v>
      </c>
      <c r="C417" s="116"/>
      <c r="D417" s="111">
        <v>15471000</v>
      </c>
      <c r="E417" s="111">
        <f t="shared" si="521"/>
        <v>3057700</v>
      </c>
      <c r="F417" s="111">
        <f t="shared" si="501"/>
        <v>18528700</v>
      </c>
      <c r="G417" s="111">
        <f t="shared" si="502"/>
        <v>15471000</v>
      </c>
      <c r="H417" s="111"/>
      <c r="I417" s="111"/>
      <c r="J417" s="111">
        <v>3057700</v>
      </c>
      <c r="K417" s="111">
        <f t="shared" si="504"/>
        <v>18528700</v>
      </c>
      <c r="L417" s="112">
        <v>3178973.29</v>
      </c>
      <c r="M417" s="112">
        <v>5997051.5</v>
      </c>
      <c r="N417" s="113">
        <v>5075121.1500000004</v>
      </c>
      <c r="O417" s="111"/>
      <c r="P417" s="111">
        <f t="shared" si="506"/>
        <v>14251145.939999999</v>
      </c>
      <c r="Q417" s="111">
        <v>1634307.79</v>
      </c>
      <c r="R417" s="111">
        <v>5752841.4800000004</v>
      </c>
      <c r="S417" s="112">
        <v>3836518.2800000003</v>
      </c>
      <c r="T417" s="111"/>
      <c r="U417" s="112">
        <f t="shared" si="507"/>
        <v>11223667.550000001</v>
      </c>
      <c r="V417" s="111">
        <f t="shared" si="508"/>
        <v>0</v>
      </c>
      <c r="W417" s="111">
        <f t="shared" si="509"/>
        <v>4277554.0600000005</v>
      </c>
      <c r="X417" s="111"/>
      <c r="Y417" s="112">
        <f t="shared" si="511"/>
        <v>3027478.3899999987</v>
      </c>
    </row>
    <row r="418" spans="1:25" s="98" customFormat="1" ht="30" customHeight="1" x14ac:dyDescent="0.25">
      <c r="A418" s="98" t="s">
        <v>184</v>
      </c>
      <c r="B418" s="99" t="s">
        <v>34</v>
      </c>
      <c r="C418" s="100"/>
      <c r="D418" s="101">
        <f>D419</f>
        <v>55658000</v>
      </c>
      <c r="E418" s="101">
        <f t="shared" si="521"/>
        <v>0</v>
      </c>
      <c r="F418" s="101">
        <f t="shared" si="501"/>
        <v>55658000</v>
      </c>
      <c r="G418" s="101">
        <f t="shared" si="502"/>
        <v>55658000</v>
      </c>
      <c r="H418" s="101">
        <f t="shared" ref="H418:J418" si="586">H419</f>
        <v>0</v>
      </c>
      <c r="I418" s="101">
        <f t="shared" si="586"/>
        <v>-158547</v>
      </c>
      <c r="J418" s="101">
        <f t="shared" si="586"/>
        <v>158547</v>
      </c>
      <c r="K418" s="101">
        <f t="shared" si="504"/>
        <v>55658000</v>
      </c>
      <c r="L418" s="102">
        <f>L419</f>
        <v>12875395.5</v>
      </c>
      <c r="M418" s="102">
        <f t="shared" ref="M418:T418" si="587">M419</f>
        <v>15237316.549999999</v>
      </c>
      <c r="N418" s="103">
        <f t="shared" si="587"/>
        <v>14476031.410000002</v>
      </c>
      <c r="O418" s="101">
        <f t="shared" si="587"/>
        <v>0</v>
      </c>
      <c r="P418" s="101">
        <f t="shared" si="506"/>
        <v>42588743.460000001</v>
      </c>
      <c r="Q418" s="101">
        <f t="shared" si="587"/>
        <v>12436160.509999998</v>
      </c>
      <c r="R418" s="101">
        <f t="shared" si="587"/>
        <v>14536892.050000001</v>
      </c>
      <c r="S418" s="102">
        <f t="shared" si="587"/>
        <v>14105765.029999999</v>
      </c>
      <c r="T418" s="101">
        <f t="shared" si="587"/>
        <v>0</v>
      </c>
      <c r="U418" s="102">
        <f t="shared" si="507"/>
        <v>41078817.589999996</v>
      </c>
      <c r="V418" s="101">
        <f t="shared" si="508"/>
        <v>0</v>
      </c>
      <c r="W418" s="101">
        <f t="shared" si="509"/>
        <v>13069256.539999999</v>
      </c>
      <c r="X418" s="101">
        <f t="shared" ref="X418" si="588">X419</f>
        <v>0</v>
      </c>
      <c r="Y418" s="102">
        <f t="shared" si="511"/>
        <v>1509925.8700000048</v>
      </c>
    </row>
    <row r="419" spans="1:25" s="108" customFormat="1" ht="30" customHeight="1" x14ac:dyDescent="0.25">
      <c r="A419" s="108" t="s">
        <v>185</v>
      </c>
      <c r="B419" s="109" t="s">
        <v>35</v>
      </c>
      <c r="C419" s="129" t="s">
        <v>36</v>
      </c>
      <c r="D419" s="111">
        <f>D420+D478+D500</f>
        <v>55658000</v>
      </c>
      <c r="E419" s="111">
        <f t="shared" si="521"/>
        <v>0</v>
      </c>
      <c r="F419" s="111">
        <f t="shared" si="501"/>
        <v>55658000</v>
      </c>
      <c r="G419" s="111">
        <f t="shared" si="502"/>
        <v>55658000</v>
      </c>
      <c r="H419" s="111">
        <f t="shared" ref="H419:J419" si="589">H420+H478+H500</f>
        <v>0</v>
      </c>
      <c r="I419" s="111">
        <f t="shared" si="589"/>
        <v>-158547</v>
      </c>
      <c r="J419" s="111">
        <f t="shared" si="589"/>
        <v>158547</v>
      </c>
      <c r="K419" s="111">
        <f t="shared" si="504"/>
        <v>55658000</v>
      </c>
      <c r="L419" s="112">
        <f>L420+L478+L500</f>
        <v>12875395.5</v>
      </c>
      <c r="M419" s="112">
        <f t="shared" ref="M419:T419" si="590">M420+M478+M500</f>
        <v>15237316.549999999</v>
      </c>
      <c r="N419" s="113">
        <f t="shared" si="590"/>
        <v>14476031.410000002</v>
      </c>
      <c r="O419" s="111">
        <f t="shared" si="590"/>
        <v>0</v>
      </c>
      <c r="P419" s="111">
        <f t="shared" si="506"/>
        <v>42588743.460000001</v>
      </c>
      <c r="Q419" s="111">
        <f t="shared" si="590"/>
        <v>12436160.509999998</v>
      </c>
      <c r="R419" s="111">
        <f t="shared" si="590"/>
        <v>14536892.050000001</v>
      </c>
      <c r="S419" s="112">
        <f t="shared" si="590"/>
        <v>14105765.029999999</v>
      </c>
      <c r="T419" s="111">
        <f t="shared" si="590"/>
        <v>0</v>
      </c>
      <c r="U419" s="112">
        <f t="shared" si="507"/>
        <v>41078817.589999996</v>
      </c>
      <c r="V419" s="111">
        <f t="shared" si="508"/>
        <v>0</v>
      </c>
      <c r="W419" s="111">
        <f t="shared" si="509"/>
        <v>13069256.539999999</v>
      </c>
      <c r="X419" s="111">
        <f t="shared" ref="X419" si="591">X420+X478+X500</f>
        <v>0</v>
      </c>
      <c r="Y419" s="112">
        <f t="shared" si="511"/>
        <v>1509925.8700000048</v>
      </c>
    </row>
    <row r="420" spans="1:25" s="98" customFormat="1" ht="30" customHeight="1" x14ac:dyDescent="0.25">
      <c r="A420" s="98" t="s">
        <v>167</v>
      </c>
      <c r="B420" s="127" t="s">
        <v>31</v>
      </c>
      <c r="C420" s="107">
        <v>100000000000000</v>
      </c>
      <c r="D420" s="101">
        <f>D421+D472</f>
        <v>15783000</v>
      </c>
      <c r="E420" s="101">
        <f t="shared" si="521"/>
        <v>0</v>
      </c>
      <c r="F420" s="101">
        <f t="shared" si="501"/>
        <v>15783000</v>
      </c>
      <c r="G420" s="101">
        <f t="shared" si="502"/>
        <v>15783000</v>
      </c>
      <c r="H420" s="101">
        <f t="shared" ref="H420:J420" si="592">H421+H472</f>
        <v>0</v>
      </c>
      <c r="I420" s="101">
        <f t="shared" si="592"/>
        <v>-158547</v>
      </c>
      <c r="J420" s="101">
        <f t="shared" si="592"/>
        <v>158547</v>
      </c>
      <c r="K420" s="101">
        <f t="shared" si="504"/>
        <v>15783000</v>
      </c>
      <c r="L420" s="102">
        <f>L421+L472</f>
        <v>3484237.92</v>
      </c>
      <c r="M420" s="102">
        <f t="shared" ref="M420:T420" si="593">M421+M472</f>
        <v>3955987.93</v>
      </c>
      <c r="N420" s="103">
        <f t="shared" si="593"/>
        <v>3692308.8200000003</v>
      </c>
      <c r="O420" s="101">
        <f t="shared" si="593"/>
        <v>0</v>
      </c>
      <c r="P420" s="101">
        <f t="shared" si="506"/>
        <v>11132534.67</v>
      </c>
      <c r="Q420" s="101">
        <f t="shared" si="593"/>
        <v>3059095.01</v>
      </c>
      <c r="R420" s="101">
        <f t="shared" si="593"/>
        <v>3705745.86</v>
      </c>
      <c r="S420" s="102">
        <f t="shared" si="593"/>
        <v>3405503.5200000005</v>
      </c>
      <c r="T420" s="101">
        <f t="shared" si="593"/>
        <v>0</v>
      </c>
      <c r="U420" s="102">
        <f t="shared" si="507"/>
        <v>10170344.390000001</v>
      </c>
      <c r="V420" s="101">
        <f t="shared" si="508"/>
        <v>0</v>
      </c>
      <c r="W420" s="101">
        <f t="shared" si="509"/>
        <v>4650465.33</v>
      </c>
      <c r="X420" s="101"/>
      <c r="Y420" s="102">
        <f t="shared" si="511"/>
        <v>962190.27999999933</v>
      </c>
    </row>
    <row r="421" spans="1:25" s="108" customFormat="1" ht="30" customHeight="1" x14ac:dyDescent="0.25">
      <c r="A421" s="108" t="s">
        <v>168</v>
      </c>
      <c r="B421" s="114" t="s">
        <v>155</v>
      </c>
      <c r="C421" s="110">
        <v>100000100001000</v>
      </c>
      <c r="D421" s="111">
        <f>D422</f>
        <v>15709000</v>
      </c>
      <c r="E421" s="111">
        <f t="shared" si="521"/>
        <v>0</v>
      </c>
      <c r="F421" s="111">
        <f t="shared" si="501"/>
        <v>15709000</v>
      </c>
      <c r="G421" s="111">
        <f t="shared" si="502"/>
        <v>15709000</v>
      </c>
      <c r="H421" s="111">
        <f t="shared" ref="H421:J422" si="594">H422</f>
        <v>0</v>
      </c>
      <c r="I421" s="111">
        <f t="shared" si="594"/>
        <v>-158547</v>
      </c>
      <c r="J421" s="111">
        <f t="shared" si="594"/>
        <v>158547</v>
      </c>
      <c r="K421" s="111">
        <f t="shared" si="504"/>
        <v>15709000</v>
      </c>
      <c r="L421" s="112">
        <f>L422</f>
        <v>3465736.92</v>
      </c>
      <c r="M421" s="112">
        <f t="shared" ref="M421:T422" si="595">M422</f>
        <v>3937486.93</v>
      </c>
      <c r="N421" s="113">
        <f t="shared" si="595"/>
        <v>3673807.8200000003</v>
      </c>
      <c r="O421" s="111">
        <f t="shared" si="595"/>
        <v>0</v>
      </c>
      <c r="P421" s="111">
        <f t="shared" si="506"/>
        <v>11077031.67</v>
      </c>
      <c r="Q421" s="111">
        <f t="shared" si="595"/>
        <v>3040594.01</v>
      </c>
      <c r="R421" s="111">
        <f t="shared" si="595"/>
        <v>3699578.86</v>
      </c>
      <c r="S421" s="112">
        <f t="shared" si="595"/>
        <v>3387002.5200000005</v>
      </c>
      <c r="T421" s="111">
        <f t="shared" si="595"/>
        <v>0</v>
      </c>
      <c r="U421" s="112">
        <f t="shared" si="507"/>
        <v>10127175.390000001</v>
      </c>
      <c r="V421" s="111">
        <f t="shared" si="508"/>
        <v>0</v>
      </c>
      <c r="W421" s="111">
        <f t="shared" si="509"/>
        <v>4631968.33</v>
      </c>
      <c r="X421" s="111"/>
      <c r="Y421" s="112">
        <f t="shared" si="511"/>
        <v>949856.27999999933</v>
      </c>
    </row>
    <row r="422" spans="1:25" s="108" customFormat="1" ht="30" customHeight="1" x14ac:dyDescent="0.25">
      <c r="A422" s="108" t="s">
        <v>53</v>
      </c>
      <c r="B422" s="109" t="s">
        <v>169</v>
      </c>
      <c r="C422" s="110">
        <v>100000000000</v>
      </c>
      <c r="D422" s="111">
        <f>D423</f>
        <v>15709000</v>
      </c>
      <c r="E422" s="111">
        <f t="shared" si="521"/>
        <v>0</v>
      </c>
      <c r="F422" s="111">
        <f t="shared" si="501"/>
        <v>15709000</v>
      </c>
      <c r="G422" s="111">
        <f t="shared" si="502"/>
        <v>15709000</v>
      </c>
      <c r="H422" s="111">
        <f t="shared" si="594"/>
        <v>0</v>
      </c>
      <c r="I422" s="111">
        <f t="shared" si="594"/>
        <v>-158547</v>
      </c>
      <c r="J422" s="111">
        <f t="shared" si="594"/>
        <v>158547</v>
      </c>
      <c r="K422" s="111">
        <f t="shared" si="504"/>
        <v>15709000</v>
      </c>
      <c r="L422" s="112">
        <f>L423</f>
        <v>3465736.92</v>
      </c>
      <c r="M422" s="112">
        <f t="shared" si="595"/>
        <v>3937486.93</v>
      </c>
      <c r="N422" s="113">
        <f t="shared" si="595"/>
        <v>3673807.8200000003</v>
      </c>
      <c r="O422" s="111">
        <f t="shared" si="595"/>
        <v>0</v>
      </c>
      <c r="P422" s="111">
        <f t="shared" si="506"/>
        <v>11077031.67</v>
      </c>
      <c r="Q422" s="111">
        <f t="shared" si="595"/>
        <v>3040594.01</v>
      </c>
      <c r="R422" s="111">
        <f t="shared" si="595"/>
        <v>3699578.86</v>
      </c>
      <c r="S422" s="112">
        <f t="shared" si="595"/>
        <v>3387002.5200000005</v>
      </c>
      <c r="T422" s="111">
        <f t="shared" si="595"/>
        <v>0</v>
      </c>
      <c r="U422" s="112">
        <f t="shared" si="507"/>
        <v>10127175.390000001</v>
      </c>
      <c r="V422" s="111">
        <f t="shared" si="508"/>
        <v>0</v>
      </c>
      <c r="W422" s="111">
        <f t="shared" si="509"/>
        <v>4631968.33</v>
      </c>
      <c r="X422" s="111"/>
      <c r="Y422" s="112">
        <f t="shared" si="511"/>
        <v>949856.27999999933</v>
      </c>
    </row>
    <row r="423" spans="1:25" s="108" customFormat="1" ht="30" customHeight="1" x14ac:dyDescent="0.25">
      <c r="A423" s="108" t="s">
        <v>54</v>
      </c>
      <c r="B423" s="114" t="s">
        <v>55</v>
      </c>
      <c r="C423" s="110">
        <v>100030000000</v>
      </c>
      <c r="D423" s="111">
        <f>D424+D427+D430+D433+D436+D439+D442+D445+D448+D451+D454+D457+D460+D463+D466+D469</f>
        <v>15709000</v>
      </c>
      <c r="E423" s="111">
        <f t="shared" si="521"/>
        <v>0</v>
      </c>
      <c r="F423" s="111">
        <f t="shared" si="501"/>
        <v>15709000</v>
      </c>
      <c r="G423" s="111">
        <f t="shared" si="502"/>
        <v>15709000</v>
      </c>
      <c r="H423" s="111">
        <f>H424+H427+H430+H433+H436+H439+H442+H445+H448+H451+H454+H457+H460+H463+H466+H469</f>
        <v>0</v>
      </c>
      <c r="I423" s="111">
        <f>I424+I427+I430+I433+I436+I439+I442+I445+I448+I451+I454+I457+I460+I463+I466+I469</f>
        <v>-158547</v>
      </c>
      <c r="J423" s="111">
        <f>J424+J427+J430+J433+J436+J439+J442+J445+J448+J451+J454+J457+J460+J463+J466+J469</f>
        <v>158547</v>
      </c>
      <c r="K423" s="111">
        <f t="shared" si="504"/>
        <v>15709000</v>
      </c>
      <c r="L423" s="112">
        <f>L424+L427+L430+L433+L436+L439+L442+L445+L448+L451+L454+L457+L460+L463+L466+L469</f>
        <v>3465736.92</v>
      </c>
      <c r="M423" s="112">
        <f t="shared" ref="M423:X423" si="596">M424+M427+M430+M433+M436+M439+M442+M445+M448+M451+M454+M457+M460+M463+M466+M469</f>
        <v>3937486.93</v>
      </c>
      <c r="N423" s="113">
        <f t="shared" si="596"/>
        <v>3673807.8200000003</v>
      </c>
      <c r="O423" s="111">
        <f t="shared" si="596"/>
        <v>0</v>
      </c>
      <c r="P423" s="111">
        <f t="shared" si="506"/>
        <v>11077031.67</v>
      </c>
      <c r="Q423" s="111">
        <f t="shared" si="596"/>
        <v>3040594.01</v>
      </c>
      <c r="R423" s="111">
        <f t="shared" si="596"/>
        <v>3699578.86</v>
      </c>
      <c r="S423" s="112">
        <f t="shared" si="596"/>
        <v>3387002.5200000005</v>
      </c>
      <c r="T423" s="111">
        <f t="shared" si="596"/>
        <v>0</v>
      </c>
      <c r="U423" s="112">
        <f t="shared" si="507"/>
        <v>10127175.390000001</v>
      </c>
      <c r="V423" s="111">
        <f t="shared" si="508"/>
        <v>0</v>
      </c>
      <c r="W423" s="111">
        <f t="shared" si="509"/>
        <v>4631968.33</v>
      </c>
      <c r="X423" s="111">
        <f t="shared" si="596"/>
        <v>0</v>
      </c>
      <c r="Y423" s="112">
        <f t="shared" si="511"/>
        <v>949856.27999999933</v>
      </c>
    </row>
    <row r="424" spans="1:25" s="108" customFormat="1" ht="30" customHeight="1" x14ac:dyDescent="0.25">
      <c r="A424" s="115" t="s">
        <v>56</v>
      </c>
      <c r="B424" s="114" t="s">
        <v>57</v>
      </c>
      <c r="C424" s="110">
        <v>100030000000</v>
      </c>
      <c r="D424" s="111">
        <f t="shared" ref="D424:S425" si="597">D425</f>
        <v>888000</v>
      </c>
      <c r="E424" s="111">
        <f t="shared" si="521"/>
        <v>0</v>
      </c>
      <c r="F424" s="111">
        <f t="shared" si="501"/>
        <v>888000</v>
      </c>
      <c r="G424" s="111">
        <f t="shared" si="502"/>
        <v>888000</v>
      </c>
      <c r="H424" s="111">
        <f t="shared" si="597"/>
        <v>0</v>
      </c>
      <c r="I424" s="111">
        <f t="shared" si="597"/>
        <v>0</v>
      </c>
      <c r="J424" s="111">
        <f t="shared" si="597"/>
        <v>0</v>
      </c>
      <c r="K424" s="111">
        <f t="shared" si="504"/>
        <v>888000</v>
      </c>
      <c r="L424" s="112">
        <f t="shared" si="597"/>
        <v>179607.59</v>
      </c>
      <c r="M424" s="112">
        <f t="shared" si="597"/>
        <v>201045.15</v>
      </c>
      <c r="N424" s="113">
        <f t="shared" si="597"/>
        <v>181446.68</v>
      </c>
      <c r="O424" s="111">
        <f t="shared" si="597"/>
        <v>0</v>
      </c>
      <c r="P424" s="111">
        <f t="shared" si="506"/>
        <v>562099.41999999993</v>
      </c>
      <c r="Q424" s="111">
        <f t="shared" si="597"/>
        <v>179607.59</v>
      </c>
      <c r="R424" s="111">
        <f t="shared" si="597"/>
        <v>201045.15</v>
      </c>
      <c r="S424" s="112">
        <f t="shared" si="597"/>
        <v>181446.68</v>
      </c>
      <c r="T424" s="111">
        <f t="shared" ref="N424:T425" si="598">T425</f>
        <v>0</v>
      </c>
      <c r="U424" s="112">
        <f t="shared" si="507"/>
        <v>562099.41999999993</v>
      </c>
      <c r="V424" s="111">
        <f t="shared" si="508"/>
        <v>0</v>
      </c>
      <c r="W424" s="111">
        <f t="shared" si="509"/>
        <v>325900.58000000007</v>
      </c>
      <c r="X424" s="111">
        <f t="shared" ref="X424:X425" si="599">X425</f>
        <v>0</v>
      </c>
      <c r="Y424" s="112">
        <f t="shared" si="511"/>
        <v>0</v>
      </c>
    </row>
    <row r="425" spans="1:25" s="108" customFormat="1" ht="30" customHeight="1" x14ac:dyDescent="0.25">
      <c r="A425" s="115" t="s">
        <v>58</v>
      </c>
      <c r="B425" s="114" t="s">
        <v>59</v>
      </c>
      <c r="C425" s="110">
        <v>100030300001</v>
      </c>
      <c r="D425" s="111">
        <f t="shared" si="597"/>
        <v>888000</v>
      </c>
      <c r="E425" s="111">
        <f t="shared" si="521"/>
        <v>0</v>
      </c>
      <c r="F425" s="111">
        <f t="shared" si="501"/>
        <v>888000</v>
      </c>
      <c r="G425" s="111">
        <f t="shared" si="502"/>
        <v>888000</v>
      </c>
      <c r="H425" s="111">
        <f t="shared" si="597"/>
        <v>0</v>
      </c>
      <c r="I425" s="111">
        <f t="shared" si="597"/>
        <v>0</v>
      </c>
      <c r="J425" s="111">
        <f t="shared" si="597"/>
        <v>0</v>
      </c>
      <c r="K425" s="111">
        <f t="shared" si="504"/>
        <v>888000</v>
      </c>
      <c r="L425" s="112">
        <f t="shared" si="597"/>
        <v>179607.59</v>
      </c>
      <c r="M425" s="112">
        <f t="shared" si="597"/>
        <v>201045.15</v>
      </c>
      <c r="N425" s="113">
        <f t="shared" si="598"/>
        <v>181446.68</v>
      </c>
      <c r="O425" s="111">
        <f t="shared" si="598"/>
        <v>0</v>
      </c>
      <c r="P425" s="111">
        <f t="shared" si="506"/>
        <v>562099.41999999993</v>
      </c>
      <c r="Q425" s="111">
        <f t="shared" si="598"/>
        <v>179607.59</v>
      </c>
      <c r="R425" s="111">
        <f t="shared" si="598"/>
        <v>201045.15</v>
      </c>
      <c r="S425" s="112">
        <f t="shared" si="598"/>
        <v>181446.68</v>
      </c>
      <c r="T425" s="111">
        <f t="shared" si="598"/>
        <v>0</v>
      </c>
      <c r="U425" s="112">
        <f t="shared" si="507"/>
        <v>562099.41999999993</v>
      </c>
      <c r="V425" s="111">
        <f t="shared" si="508"/>
        <v>0</v>
      </c>
      <c r="W425" s="111">
        <f t="shared" si="509"/>
        <v>325900.58000000007</v>
      </c>
      <c r="X425" s="111">
        <f t="shared" si="599"/>
        <v>0</v>
      </c>
      <c r="Y425" s="112">
        <f t="shared" si="511"/>
        <v>0</v>
      </c>
    </row>
    <row r="426" spans="1:25" s="108" customFormat="1" ht="30" customHeight="1" x14ac:dyDescent="0.25">
      <c r="A426" s="115" t="s">
        <v>60</v>
      </c>
      <c r="B426" s="114" t="s">
        <v>39</v>
      </c>
      <c r="C426" s="116"/>
      <c r="D426" s="111">
        <v>888000</v>
      </c>
      <c r="E426" s="111">
        <f t="shared" si="521"/>
        <v>0</v>
      </c>
      <c r="F426" s="111">
        <f t="shared" si="501"/>
        <v>888000</v>
      </c>
      <c r="G426" s="111">
        <f t="shared" si="502"/>
        <v>888000</v>
      </c>
      <c r="H426" s="111"/>
      <c r="I426" s="111"/>
      <c r="J426" s="111"/>
      <c r="K426" s="111">
        <f t="shared" si="504"/>
        <v>888000</v>
      </c>
      <c r="L426" s="112">
        <v>179607.59</v>
      </c>
      <c r="M426" s="112">
        <v>201045.15</v>
      </c>
      <c r="N426" s="113">
        <v>181446.68</v>
      </c>
      <c r="O426" s="111"/>
      <c r="P426" s="111">
        <f t="shared" si="506"/>
        <v>562099.41999999993</v>
      </c>
      <c r="Q426" s="111">
        <v>179607.59</v>
      </c>
      <c r="R426" s="111">
        <v>201045.15</v>
      </c>
      <c r="S426" s="112">
        <v>181446.68</v>
      </c>
      <c r="T426" s="111"/>
      <c r="U426" s="112">
        <f t="shared" si="507"/>
        <v>562099.41999999993</v>
      </c>
      <c r="V426" s="111">
        <f t="shared" si="508"/>
        <v>0</v>
      </c>
      <c r="W426" s="111">
        <f t="shared" si="509"/>
        <v>325900.58000000007</v>
      </c>
      <c r="X426" s="111"/>
      <c r="Y426" s="112">
        <f t="shared" si="511"/>
        <v>0</v>
      </c>
    </row>
    <row r="427" spans="1:25" s="108" customFormat="1" ht="30" customHeight="1" x14ac:dyDescent="0.25">
      <c r="A427" s="115" t="s">
        <v>62</v>
      </c>
      <c r="B427" s="114" t="s">
        <v>63</v>
      </c>
      <c r="C427" s="110">
        <v>100030000000</v>
      </c>
      <c r="D427" s="111">
        <f t="shared" ref="D427:D428" si="600">D428</f>
        <v>1058000</v>
      </c>
      <c r="E427" s="111">
        <f t="shared" si="521"/>
        <v>0</v>
      </c>
      <c r="F427" s="111">
        <f t="shared" si="501"/>
        <v>1058000</v>
      </c>
      <c r="G427" s="111">
        <f t="shared" si="502"/>
        <v>1058000</v>
      </c>
      <c r="H427" s="111">
        <f t="shared" ref="H427:J428" si="601">H428</f>
        <v>0</v>
      </c>
      <c r="I427" s="111">
        <f t="shared" si="601"/>
        <v>0</v>
      </c>
      <c r="J427" s="111">
        <f t="shared" si="601"/>
        <v>0</v>
      </c>
      <c r="K427" s="111">
        <f t="shared" si="504"/>
        <v>1058000</v>
      </c>
      <c r="L427" s="112">
        <f t="shared" ref="L427:T428" si="602">L428</f>
        <v>198894.24</v>
      </c>
      <c r="M427" s="112">
        <f t="shared" si="602"/>
        <v>210393.85</v>
      </c>
      <c r="N427" s="113">
        <f t="shared" si="602"/>
        <v>242228.03999999998</v>
      </c>
      <c r="O427" s="111">
        <f t="shared" si="602"/>
        <v>0</v>
      </c>
      <c r="P427" s="111">
        <f t="shared" si="506"/>
        <v>651516.12999999989</v>
      </c>
      <c r="Q427" s="111">
        <f t="shared" si="602"/>
        <v>198894.24</v>
      </c>
      <c r="R427" s="111">
        <f t="shared" si="602"/>
        <v>210393.85</v>
      </c>
      <c r="S427" s="112">
        <f t="shared" si="602"/>
        <v>242228.03999999998</v>
      </c>
      <c r="T427" s="111">
        <f t="shared" si="602"/>
        <v>0</v>
      </c>
      <c r="U427" s="112">
        <f t="shared" si="507"/>
        <v>651516.12999999989</v>
      </c>
      <c r="V427" s="111">
        <f t="shared" si="508"/>
        <v>0</v>
      </c>
      <c r="W427" s="111">
        <f t="shared" si="509"/>
        <v>406483.87000000011</v>
      </c>
      <c r="X427" s="111">
        <f t="shared" ref="X427:X428" si="603">X428</f>
        <v>0</v>
      </c>
      <c r="Y427" s="112">
        <f t="shared" si="511"/>
        <v>0</v>
      </c>
    </row>
    <row r="428" spans="1:25" s="108" customFormat="1" ht="30" customHeight="1" x14ac:dyDescent="0.25">
      <c r="A428" s="115" t="s">
        <v>64</v>
      </c>
      <c r="B428" s="114" t="s">
        <v>65</v>
      </c>
      <c r="C428" s="110">
        <v>100030300002</v>
      </c>
      <c r="D428" s="111">
        <f t="shared" si="600"/>
        <v>1058000</v>
      </c>
      <c r="E428" s="111">
        <f t="shared" si="521"/>
        <v>0</v>
      </c>
      <c r="F428" s="111">
        <f t="shared" ref="F428:F491" si="604">D428+E428</f>
        <v>1058000</v>
      </c>
      <c r="G428" s="111">
        <f t="shared" si="502"/>
        <v>1058000</v>
      </c>
      <c r="H428" s="111">
        <f t="shared" si="601"/>
        <v>0</v>
      </c>
      <c r="I428" s="111">
        <f t="shared" si="601"/>
        <v>0</v>
      </c>
      <c r="J428" s="111">
        <f t="shared" si="601"/>
        <v>0</v>
      </c>
      <c r="K428" s="111">
        <f t="shared" si="504"/>
        <v>1058000</v>
      </c>
      <c r="L428" s="112">
        <f t="shared" si="602"/>
        <v>198894.24</v>
      </c>
      <c r="M428" s="112">
        <f t="shared" si="602"/>
        <v>210393.85</v>
      </c>
      <c r="N428" s="113">
        <f t="shared" si="602"/>
        <v>242228.03999999998</v>
      </c>
      <c r="O428" s="111">
        <f t="shared" si="602"/>
        <v>0</v>
      </c>
      <c r="P428" s="111">
        <f t="shared" si="506"/>
        <v>651516.12999999989</v>
      </c>
      <c r="Q428" s="111">
        <f t="shared" si="602"/>
        <v>198894.24</v>
      </c>
      <c r="R428" s="111">
        <f t="shared" si="602"/>
        <v>210393.85</v>
      </c>
      <c r="S428" s="112">
        <f t="shared" si="602"/>
        <v>242228.03999999998</v>
      </c>
      <c r="T428" s="111">
        <f t="shared" si="602"/>
        <v>0</v>
      </c>
      <c r="U428" s="112">
        <f t="shared" si="507"/>
        <v>651516.12999999989</v>
      </c>
      <c r="V428" s="111">
        <f t="shared" si="508"/>
        <v>0</v>
      </c>
      <c r="W428" s="111">
        <f t="shared" si="509"/>
        <v>406483.87000000011</v>
      </c>
      <c r="X428" s="111">
        <f t="shared" si="603"/>
        <v>0</v>
      </c>
      <c r="Y428" s="112">
        <f t="shared" si="511"/>
        <v>0</v>
      </c>
    </row>
    <row r="429" spans="1:25" s="108" customFormat="1" ht="30" customHeight="1" x14ac:dyDescent="0.25">
      <c r="A429" s="115" t="s">
        <v>66</v>
      </c>
      <c r="B429" s="114" t="s">
        <v>39</v>
      </c>
      <c r="C429" s="116"/>
      <c r="D429" s="111">
        <v>1058000</v>
      </c>
      <c r="E429" s="111">
        <f t="shared" si="521"/>
        <v>0</v>
      </c>
      <c r="F429" s="111">
        <f t="shared" si="604"/>
        <v>1058000</v>
      </c>
      <c r="G429" s="111">
        <f t="shared" ref="G429:G492" si="605">D429</f>
        <v>1058000</v>
      </c>
      <c r="H429" s="111"/>
      <c r="I429" s="111"/>
      <c r="J429" s="111"/>
      <c r="K429" s="111">
        <f t="shared" ref="K429:K492" si="606">SUM(G429:J429)</f>
        <v>1058000</v>
      </c>
      <c r="L429" s="112">
        <v>198894.24</v>
      </c>
      <c r="M429" s="112">
        <v>210393.85</v>
      </c>
      <c r="N429" s="113">
        <v>242228.03999999998</v>
      </c>
      <c r="O429" s="111"/>
      <c r="P429" s="111">
        <f t="shared" ref="P429:P492" si="607">SUM(L429:O429)</f>
        <v>651516.12999999989</v>
      </c>
      <c r="Q429" s="111">
        <v>198894.24</v>
      </c>
      <c r="R429" s="111">
        <v>210393.85</v>
      </c>
      <c r="S429" s="112">
        <v>242228.03999999998</v>
      </c>
      <c r="T429" s="111"/>
      <c r="U429" s="112">
        <f t="shared" ref="U429:U492" si="608">SUM(Q429:T429)</f>
        <v>651516.12999999989</v>
      </c>
      <c r="V429" s="111">
        <f t="shared" ref="V429:V492" si="609">F429-K429</f>
        <v>0</v>
      </c>
      <c r="W429" s="111">
        <f t="shared" ref="W429:W492" si="610">K429-P429</f>
        <v>406483.87000000011</v>
      </c>
      <c r="X429" s="111"/>
      <c r="Y429" s="112">
        <f t="shared" ref="Y429:Y492" si="611">P429-U429-X429</f>
        <v>0</v>
      </c>
    </row>
    <row r="430" spans="1:25" s="108" customFormat="1" ht="30" customHeight="1" x14ac:dyDescent="0.25">
      <c r="A430" s="115" t="s">
        <v>68</v>
      </c>
      <c r="B430" s="114" t="s">
        <v>69</v>
      </c>
      <c r="C430" s="110">
        <v>100030000000</v>
      </c>
      <c r="D430" s="111">
        <f t="shared" ref="D430:D431" si="612">D431</f>
        <v>835000</v>
      </c>
      <c r="E430" s="111">
        <f t="shared" si="521"/>
        <v>0</v>
      </c>
      <c r="F430" s="111">
        <f t="shared" si="604"/>
        <v>835000</v>
      </c>
      <c r="G430" s="111">
        <f t="shared" si="605"/>
        <v>835000</v>
      </c>
      <c r="H430" s="111">
        <f t="shared" ref="H430:J431" si="613">H431</f>
        <v>0</v>
      </c>
      <c r="I430" s="111">
        <f t="shared" si="613"/>
        <v>0</v>
      </c>
      <c r="J430" s="111">
        <f t="shared" si="613"/>
        <v>0</v>
      </c>
      <c r="K430" s="111">
        <f t="shared" si="606"/>
        <v>835000</v>
      </c>
      <c r="L430" s="112">
        <f t="shared" ref="L430:T431" si="614">L431</f>
        <v>184767.84</v>
      </c>
      <c r="M430" s="112">
        <f t="shared" si="614"/>
        <v>211069.44000000003</v>
      </c>
      <c r="N430" s="113">
        <f t="shared" si="614"/>
        <v>234369.49000000002</v>
      </c>
      <c r="O430" s="111">
        <f t="shared" si="614"/>
        <v>0</v>
      </c>
      <c r="P430" s="111">
        <f t="shared" si="607"/>
        <v>630206.77</v>
      </c>
      <c r="Q430" s="111">
        <f t="shared" si="614"/>
        <v>184767.84</v>
      </c>
      <c r="R430" s="111">
        <f t="shared" si="614"/>
        <v>144303.72000000003</v>
      </c>
      <c r="S430" s="112">
        <f t="shared" si="614"/>
        <v>197848.81000000003</v>
      </c>
      <c r="T430" s="111">
        <f t="shared" si="614"/>
        <v>0</v>
      </c>
      <c r="U430" s="112">
        <f t="shared" si="608"/>
        <v>526920.37000000011</v>
      </c>
      <c r="V430" s="111">
        <f t="shared" si="609"/>
        <v>0</v>
      </c>
      <c r="W430" s="111">
        <f t="shared" si="610"/>
        <v>204793.22999999998</v>
      </c>
      <c r="X430" s="111">
        <f t="shared" ref="X430:X431" si="615">X431</f>
        <v>0</v>
      </c>
      <c r="Y430" s="112">
        <f t="shared" si="611"/>
        <v>103286.39999999991</v>
      </c>
    </row>
    <row r="431" spans="1:25" s="108" customFormat="1" ht="30" customHeight="1" x14ac:dyDescent="0.25">
      <c r="A431" s="115" t="s">
        <v>70</v>
      </c>
      <c r="B431" s="114" t="s">
        <v>71</v>
      </c>
      <c r="C431" s="110">
        <v>100030300003</v>
      </c>
      <c r="D431" s="111">
        <f t="shared" si="612"/>
        <v>835000</v>
      </c>
      <c r="E431" s="111">
        <f t="shared" si="521"/>
        <v>0</v>
      </c>
      <c r="F431" s="111">
        <f t="shared" si="604"/>
        <v>835000</v>
      </c>
      <c r="G431" s="111">
        <f t="shared" si="605"/>
        <v>835000</v>
      </c>
      <c r="H431" s="111">
        <f t="shared" si="613"/>
        <v>0</v>
      </c>
      <c r="I431" s="111">
        <f t="shared" si="613"/>
        <v>0</v>
      </c>
      <c r="J431" s="111">
        <f t="shared" si="613"/>
        <v>0</v>
      </c>
      <c r="K431" s="111">
        <f t="shared" si="606"/>
        <v>835000</v>
      </c>
      <c r="L431" s="112">
        <f t="shared" si="614"/>
        <v>184767.84</v>
      </c>
      <c r="M431" s="112">
        <f t="shared" si="614"/>
        <v>211069.44000000003</v>
      </c>
      <c r="N431" s="113">
        <f t="shared" si="614"/>
        <v>234369.49000000002</v>
      </c>
      <c r="O431" s="111">
        <f t="shared" si="614"/>
        <v>0</v>
      </c>
      <c r="P431" s="111">
        <f t="shared" si="607"/>
        <v>630206.77</v>
      </c>
      <c r="Q431" s="111">
        <f t="shared" si="614"/>
        <v>184767.84</v>
      </c>
      <c r="R431" s="111">
        <f t="shared" si="614"/>
        <v>144303.72000000003</v>
      </c>
      <c r="S431" s="112">
        <f t="shared" si="614"/>
        <v>197848.81000000003</v>
      </c>
      <c r="T431" s="111">
        <f t="shared" si="614"/>
        <v>0</v>
      </c>
      <c r="U431" s="112">
        <f t="shared" si="608"/>
        <v>526920.37000000011</v>
      </c>
      <c r="V431" s="111">
        <f t="shared" si="609"/>
        <v>0</v>
      </c>
      <c r="W431" s="111">
        <f t="shared" si="610"/>
        <v>204793.22999999998</v>
      </c>
      <c r="X431" s="111">
        <f t="shared" si="615"/>
        <v>0</v>
      </c>
      <c r="Y431" s="112">
        <f t="shared" si="611"/>
        <v>103286.39999999991</v>
      </c>
    </row>
    <row r="432" spans="1:25" s="108" customFormat="1" ht="30" customHeight="1" x14ac:dyDescent="0.25">
      <c r="A432" s="115" t="s">
        <v>72</v>
      </c>
      <c r="B432" s="114" t="s">
        <v>39</v>
      </c>
      <c r="C432" s="116"/>
      <c r="D432" s="111">
        <v>835000</v>
      </c>
      <c r="E432" s="111">
        <f t="shared" si="521"/>
        <v>0</v>
      </c>
      <c r="F432" s="111">
        <f t="shared" si="604"/>
        <v>835000</v>
      </c>
      <c r="G432" s="111">
        <f t="shared" si="605"/>
        <v>835000</v>
      </c>
      <c r="H432" s="111"/>
      <c r="I432" s="111"/>
      <c r="J432" s="111"/>
      <c r="K432" s="111">
        <f t="shared" si="606"/>
        <v>835000</v>
      </c>
      <c r="L432" s="112">
        <v>184767.84</v>
      </c>
      <c r="M432" s="112">
        <v>211069.44000000003</v>
      </c>
      <c r="N432" s="113">
        <v>234369.49000000002</v>
      </c>
      <c r="O432" s="111"/>
      <c r="P432" s="111">
        <f t="shared" si="607"/>
        <v>630206.77</v>
      </c>
      <c r="Q432" s="111">
        <v>184767.84</v>
      </c>
      <c r="R432" s="111">
        <v>144303.72000000003</v>
      </c>
      <c r="S432" s="112">
        <v>197848.81000000003</v>
      </c>
      <c r="T432" s="111"/>
      <c r="U432" s="112">
        <f t="shared" si="608"/>
        <v>526920.37000000011</v>
      </c>
      <c r="V432" s="111">
        <f t="shared" si="609"/>
        <v>0</v>
      </c>
      <c r="W432" s="111">
        <f t="shared" si="610"/>
        <v>204793.22999999998</v>
      </c>
      <c r="X432" s="111"/>
      <c r="Y432" s="112">
        <f t="shared" si="611"/>
        <v>103286.39999999991</v>
      </c>
    </row>
    <row r="433" spans="1:25" s="108" customFormat="1" ht="30" customHeight="1" x14ac:dyDescent="0.25">
      <c r="A433" s="115" t="s">
        <v>75</v>
      </c>
      <c r="B433" s="114" t="s">
        <v>76</v>
      </c>
      <c r="C433" s="110">
        <v>100030000000</v>
      </c>
      <c r="D433" s="111">
        <f t="shared" ref="D433:D434" si="616">D434</f>
        <v>689000</v>
      </c>
      <c r="E433" s="111">
        <f t="shared" si="521"/>
        <v>-158547</v>
      </c>
      <c r="F433" s="111">
        <f t="shared" si="604"/>
        <v>530453</v>
      </c>
      <c r="G433" s="111">
        <f t="shared" si="605"/>
        <v>689000</v>
      </c>
      <c r="H433" s="111">
        <f t="shared" ref="H433:J434" si="617">H434</f>
        <v>0</v>
      </c>
      <c r="I433" s="111">
        <f t="shared" si="617"/>
        <v>-158547</v>
      </c>
      <c r="J433" s="111">
        <f t="shared" si="617"/>
        <v>0</v>
      </c>
      <c r="K433" s="111">
        <f t="shared" si="606"/>
        <v>530453</v>
      </c>
      <c r="L433" s="112">
        <f t="shared" ref="L433:T434" si="618">L434</f>
        <v>105828.84</v>
      </c>
      <c r="M433" s="112">
        <f t="shared" si="618"/>
        <v>134595.57999999999</v>
      </c>
      <c r="N433" s="113">
        <f t="shared" si="618"/>
        <v>131672.16</v>
      </c>
      <c r="O433" s="111">
        <f t="shared" si="618"/>
        <v>0</v>
      </c>
      <c r="P433" s="111">
        <f t="shared" si="607"/>
        <v>372096.57999999996</v>
      </c>
      <c r="Q433" s="111">
        <f t="shared" si="618"/>
        <v>105828.84</v>
      </c>
      <c r="R433" s="111">
        <f t="shared" si="618"/>
        <v>125641.94</v>
      </c>
      <c r="S433" s="112">
        <f t="shared" si="618"/>
        <v>132049.91999999998</v>
      </c>
      <c r="T433" s="111">
        <f t="shared" si="618"/>
        <v>0</v>
      </c>
      <c r="U433" s="112">
        <f t="shared" si="608"/>
        <v>363520.69999999995</v>
      </c>
      <c r="V433" s="111">
        <f t="shared" si="609"/>
        <v>0</v>
      </c>
      <c r="W433" s="111">
        <f t="shared" si="610"/>
        <v>158356.42000000004</v>
      </c>
      <c r="X433" s="111">
        <f t="shared" ref="X433:X434" si="619">X434</f>
        <v>0</v>
      </c>
      <c r="Y433" s="112">
        <f t="shared" si="611"/>
        <v>8575.8800000000047</v>
      </c>
    </row>
    <row r="434" spans="1:25" s="108" customFormat="1" ht="30" customHeight="1" x14ac:dyDescent="0.25">
      <c r="A434" s="115" t="s">
        <v>77</v>
      </c>
      <c r="B434" s="114" t="s">
        <v>78</v>
      </c>
      <c r="C434" s="110">
        <v>100030300004</v>
      </c>
      <c r="D434" s="111">
        <f t="shared" si="616"/>
        <v>689000</v>
      </c>
      <c r="E434" s="111">
        <f t="shared" si="521"/>
        <v>-158547</v>
      </c>
      <c r="F434" s="111">
        <f t="shared" si="604"/>
        <v>530453</v>
      </c>
      <c r="G434" s="111">
        <f t="shared" si="605"/>
        <v>689000</v>
      </c>
      <c r="H434" s="111">
        <f t="shared" si="617"/>
        <v>0</v>
      </c>
      <c r="I434" s="111">
        <f t="shared" si="617"/>
        <v>-158547</v>
      </c>
      <c r="J434" s="111">
        <f t="shared" si="617"/>
        <v>0</v>
      </c>
      <c r="K434" s="111">
        <f t="shared" si="606"/>
        <v>530453</v>
      </c>
      <c r="L434" s="112">
        <f t="shared" si="618"/>
        <v>105828.84</v>
      </c>
      <c r="M434" s="112">
        <f t="shared" si="618"/>
        <v>134595.57999999999</v>
      </c>
      <c r="N434" s="113">
        <f t="shared" si="618"/>
        <v>131672.16</v>
      </c>
      <c r="O434" s="111">
        <f t="shared" si="618"/>
        <v>0</v>
      </c>
      <c r="P434" s="111">
        <f t="shared" si="607"/>
        <v>372096.57999999996</v>
      </c>
      <c r="Q434" s="111">
        <f t="shared" si="618"/>
        <v>105828.84</v>
      </c>
      <c r="R434" s="111">
        <f t="shared" si="618"/>
        <v>125641.94</v>
      </c>
      <c r="S434" s="112">
        <f t="shared" si="618"/>
        <v>132049.91999999998</v>
      </c>
      <c r="T434" s="111">
        <f t="shared" si="618"/>
        <v>0</v>
      </c>
      <c r="U434" s="112">
        <f t="shared" si="608"/>
        <v>363520.69999999995</v>
      </c>
      <c r="V434" s="111">
        <f t="shared" si="609"/>
        <v>0</v>
      </c>
      <c r="W434" s="111">
        <f t="shared" si="610"/>
        <v>158356.42000000004</v>
      </c>
      <c r="X434" s="111">
        <f t="shared" si="619"/>
        <v>0</v>
      </c>
      <c r="Y434" s="112">
        <f t="shared" si="611"/>
        <v>8575.8800000000047</v>
      </c>
    </row>
    <row r="435" spans="1:25" s="108" customFormat="1" ht="30" customHeight="1" x14ac:dyDescent="0.25">
      <c r="A435" s="115" t="s">
        <v>79</v>
      </c>
      <c r="B435" s="114" t="s">
        <v>39</v>
      </c>
      <c r="C435" s="116"/>
      <c r="D435" s="111">
        <v>689000</v>
      </c>
      <c r="E435" s="111">
        <f t="shared" si="521"/>
        <v>-158547</v>
      </c>
      <c r="F435" s="111">
        <f t="shared" si="604"/>
        <v>530453</v>
      </c>
      <c r="G435" s="111">
        <f t="shared" si="605"/>
        <v>689000</v>
      </c>
      <c r="H435" s="111"/>
      <c r="I435" s="111">
        <v>-158547</v>
      </c>
      <c r="J435" s="111"/>
      <c r="K435" s="111">
        <f t="shared" si="606"/>
        <v>530453</v>
      </c>
      <c r="L435" s="112">
        <v>105828.84</v>
      </c>
      <c r="M435" s="112">
        <v>134595.57999999999</v>
      </c>
      <c r="N435" s="113">
        <v>131672.16</v>
      </c>
      <c r="O435" s="111"/>
      <c r="P435" s="111">
        <f t="shared" si="607"/>
        <v>372096.57999999996</v>
      </c>
      <c r="Q435" s="111">
        <v>105828.84</v>
      </c>
      <c r="R435" s="111">
        <v>125641.94</v>
      </c>
      <c r="S435" s="112">
        <v>132049.91999999998</v>
      </c>
      <c r="T435" s="111"/>
      <c r="U435" s="112">
        <f t="shared" si="608"/>
        <v>363520.69999999995</v>
      </c>
      <c r="V435" s="111">
        <f t="shared" si="609"/>
        <v>0</v>
      </c>
      <c r="W435" s="111">
        <f t="shared" si="610"/>
        <v>158356.42000000004</v>
      </c>
      <c r="X435" s="111"/>
      <c r="Y435" s="112">
        <f t="shared" si="611"/>
        <v>8575.8800000000047</v>
      </c>
    </row>
    <row r="436" spans="1:25" s="108" customFormat="1" ht="30" customHeight="1" x14ac:dyDescent="0.25">
      <c r="A436" s="115" t="s">
        <v>81</v>
      </c>
      <c r="B436" s="114" t="s">
        <v>82</v>
      </c>
      <c r="C436" s="110">
        <v>100030000000</v>
      </c>
      <c r="D436" s="111">
        <f t="shared" ref="D436:D437" si="620">D437</f>
        <v>1022000</v>
      </c>
      <c r="E436" s="111">
        <f t="shared" si="521"/>
        <v>0</v>
      </c>
      <c r="F436" s="111">
        <f t="shared" si="604"/>
        <v>1022000</v>
      </c>
      <c r="G436" s="111">
        <f t="shared" si="605"/>
        <v>1022000</v>
      </c>
      <c r="H436" s="111">
        <f t="shared" ref="H436:J437" si="621">H437</f>
        <v>0</v>
      </c>
      <c r="I436" s="111">
        <f t="shared" si="621"/>
        <v>0</v>
      </c>
      <c r="J436" s="111">
        <f t="shared" si="621"/>
        <v>0</v>
      </c>
      <c r="K436" s="111">
        <f t="shared" si="606"/>
        <v>1022000</v>
      </c>
      <c r="L436" s="112">
        <f t="shared" ref="L436:T437" si="622">L437</f>
        <v>224687.69</v>
      </c>
      <c r="M436" s="112">
        <f t="shared" si="622"/>
        <v>263425.87</v>
      </c>
      <c r="N436" s="113">
        <f t="shared" si="622"/>
        <v>245546.27999999997</v>
      </c>
      <c r="O436" s="111">
        <f t="shared" si="622"/>
        <v>0</v>
      </c>
      <c r="P436" s="111">
        <f t="shared" si="607"/>
        <v>733659.84</v>
      </c>
      <c r="Q436" s="111">
        <f t="shared" si="622"/>
        <v>224687.69</v>
      </c>
      <c r="R436" s="111">
        <f t="shared" si="622"/>
        <v>263425.87</v>
      </c>
      <c r="S436" s="112">
        <f t="shared" si="622"/>
        <v>245546.27999999997</v>
      </c>
      <c r="T436" s="111">
        <f t="shared" si="622"/>
        <v>0</v>
      </c>
      <c r="U436" s="112">
        <f t="shared" si="608"/>
        <v>733659.84</v>
      </c>
      <c r="V436" s="111">
        <f t="shared" si="609"/>
        <v>0</v>
      </c>
      <c r="W436" s="111">
        <f t="shared" si="610"/>
        <v>288340.16000000003</v>
      </c>
      <c r="X436" s="111">
        <f t="shared" ref="X436:X437" si="623">X437</f>
        <v>0</v>
      </c>
      <c r="Y436" s="112">
        <f t="shared" si="611"/>
        <v>0</v>
      </c>
    </row>
    <row r="437" spans="1:25" s="108" customFormat="1" ht="30" customHeight="1" x14ac:dyDescent="0.25">
      <c r="A437" s="115" t="s">
        <v>83</v>
      </c>
      <c r="B437" s="114" t="s">
        <v>84</v>
      </c>
      <c r="C437" s="110">
        <v>100030300005</v>
      </c>
      <c r="D437" s="111">
        <f t="shared" si="620"/>
        <v>1022000</v>
      </c>
      <c r="E437" s="111">
        <f t="shared" ref="E437:E500" si="624">H437+I437+J437</f>
        <v>0</v>
      </c>
      <c r="F437" s="111">
        <f t="shared" si="604"/>
        <v>1022000</v>
      </c>
      <c r="G437" s="111">
        <f t="shared" si="605"/>
        <v>1022000</v>
      </c>
      <c r="H437" s="111">
        <f t="shared" si="621"/>
        <v>0</v>
      </c>
      <c r="I437" s="111">
        <f t="shared" si="621"/>
        <v>0</v>
      </c>
      <c r="J437" s="111">
        <f t="shared" si="621"/>
        <v>0</v>
      </c>
      <c r="K437" s="111">
        <f t="shared" si="606"/>
        <v>1022000</v>
      </c>
      <c r="L437" s="112">
        <f t="shared" si="622"/>
        <v>224687.69</v>
      </c>
      <c r="M437" s="112">
        <f t="shared" si="622"/>
        <v>263425.87</v>
      </c>
      <c r="N437" s="113">
        <f t="shared" si="622"/>
        <v>245546.27999999997</v>
      </c>
      <c r="O437" s="111">
        <f t="shared" si="622"/>
        <v>0</v>
      </c>
      <c r="P437" s="111">
        <f t="shared" si="607"/>
        <v>733659.84</v>
      </c>
      <c r="Q437" s="111">
        <f t="shared" si="622"/>
        <v>224687.69</v>
      </c>
      <c r="R437" s="111">
        <f t="shared" si="622"/>
        <v>263425.87</v>
      </c>
      <c r="S437" s="112">
        <f t="shared" si="622"/>
        <v>245546.27999999997</v>
      </c>
      <c r="T437" s="111">
        <f t="shared" si="622"/>
        <v>0</v>
      </c>
      <c r="U437" s="112">
        <f t="shared" si="608"/>
        <v>733659.84</v>
      </c>
      <c r="V437" s="111">
        <f t="shared" si="609"/>
        <v>0</v>
      </c>
      <c r="W437" s="111">
        <f t="shared" si="610"/>
        <v>288340.16000000003</v>
      </c>
      <c r="X437" s="111">
        <f t="shared" si="623"/>
        <v>0</v>
      </c>
      <c r="Y437" s="112">
        <f t="shared" si="611"/>
        <v>0</v>
      </c>
    </row>
    <row r="438" spans="1:25" s="108" customFormat="1" ht="30" customHeight="1" x14ac:dyDescent="0.25">
      <c r="A438" s="115" t="s">
        <v>85</v>
      </c>
      <c r="B438" s="114" t="s">
        <v>39</v>
      </c>
      <c r="C438" s="116"/>
      <c r="D438" s="111">
        <v>1022000</v>
      </c>
      <c r="E438" s="111">
        <f t="shared" si="624"/>
        <v>0</v>
      </c>
      <c r="F438" s="111">
        <f t="shared" si="604"/>
        <v>1022000</v>
      </c>
      <c r="G438" s="111">
        <f t="shared" si="605"/>
        <v>1022000</v>
      </c>
      <c r="H438" s="111"/>
      <c r="I438" s="111"/>
      <c r="J438" s="111"/>
      <c r="K438" s="111">
        <f t="shared" si="606"/>
        <v>1022000</v>
      </c>
      <c r="L438" s="112">
        <v>224687.69</v>
      </c>
      <c r="M438" s="112">
        <v>263425.87</v>
      </c>
      <c r="N438" s="113">
        <v>245546.27999999997</v>
      </c>
      <c r="O438" s="111"/>
      <c r="P438" s="111">
        <f t="shared" si="607"/>
        <v>733659.84</v>
      </c>
      <c r="Q438" s="111">
        <v>224687.69</v>
      </c>
      <c r="R438" s="111">
        <v>263425.87</v>
      </c>
      <c r="S438" s="112">
        <v>245546.27999999997</v>
      </c>
      <c r="T438" s="111"/>
      <c r="U438" s="112">
        <f t="shared" si="608"/>
        <v>733659.84</v>
      </c>
      <c r="V438" s="111">
        <f t="shared" si="609"/>
        <v>0</v>
      </c>
      <c r="W438" s="111">
        <f t="shared" si="610"/>
        <v>288340.16000000003</v>
      </c>
      <c r="X438" s="111"/>
      <c r="Y438" s="112">
        <f t="shared" si="611"/>
        <v>0</v>
      </c>
    </row>
    <row r="439" spans="1:25" s="108" customFormat="1" ht="30" customHeight="1" x14ac:dyDescent="0.25">
      <c r="A439" s="115" t="s">
        <v>87</v>
      </c>
      <c r="B439" s="114" t="s">
        <v>88</v>
      </c>
      <c r="C439" s="110">
        <v>100030000000</v>
      </c>
      <c r="D439" s="111">
        <f t="shared" ref="D439:D440" si="625">D440</f>
        <v>932000</v>
      </c>
      <c r="E439" s="111">
        <f t="shared" si="624"/>
        <v>0</v>
      </c>
      <c r="F439" s="111">
        <f t="shared" si="604"/>
        <v>932000</v>
      </c>
      <c r="G439" s="111">
        <f t="shared" si="605"/>
        <v>932000</v>
      </c>
      <c r="H439" s="111">
        <f t="shared" ref="H439:J440" si="626">H440</f>
        <v>0</v>
      </c>
      <c r="I439" s="111">
        <f t="shared" si="626"/>
        <v>0</v>
      </c>
      <c r="J439" s="111">
        <f t="shared" si="626"/>
        <v>0</v>
      </c>
      <c r="K439" s="111">
        <f t="shared" si="606"/>
        <v>932000</v>
      </c>
      <c r="L439" s="112">
        <f t="shared" ref="L439:T440" si="627">L440</f>
        <v>220866.9</v>
      </c>
      <c r="M439" s="112">
        <f t="shared" si="627"/>
        <v>251381.75</v>
      </c>
      <c r="N439" s="113">
        <f t="shared" si="627"/>
        <v>237672.32000000001</v>
      </c>
      <c r="O439" s="111">
        <f t="shared" si="627"/>
        <v>0</v>
      </c>
      <c r="P439" s="111">
        <f t="shared" si="607"/>
        <v>709920.97</v>
      </c>
      <c r="Q439" s="111">
        <f t="shared" si="627"/>
        <v>220866.9</v>
      </c>
      <c r="R439" s="111">
        <f t="shared" si="627"/>
        <v>251381.75</v>
      </c>
      <c r="S439" s="112">
        <f t="shared" si="627"/>
        <v>237672.32000000001</v>
      </c>
      <c r="T439" s="111">
        <f t="shared" si="627"/>
        <v>0</v>
      </c>
      <c r="U439" s="112">
        <f t="shared" si="608"/>
        <v>709920.97</v>
      </c>
      <c r="V439" s="111">
        <f t="shared" si="609"/>
        <v>0</v>
      </c>
      <c r="W439" s="111">
        <f t="shared" si="610"/>
        <v>222079.03000000003</v>
      </c>
      <c r="X439" s="111">
        <f t="shared" ref="X439:X440" si="628">X440</f>
        <v>0</v>
      </c>
      <c r="Y439" s="112">
        <f t="shared" si="611"/>
        <v>0</v>
      </c>
    </row>
    <row r="440" spans="1:25" s="108" customFormat="1" ht="30" customHeight="1" x14ac:dyDescent="0.25">
      <c r="A440" s="115" t="s">
        <v>89</v>
      </c>
      <c r="B440" s="114" t="s">
        <v>90</v>
      </c>
      <c r="C440" s="110">
        <v>100030300006</v>
      </c>
      <c r="D440" s="111">
        <f t="shared" si="625"/>
        <v>932000</v>
      </c>
      <c r="E440" s="111">
        <f t="shared" si="624"/>
        <v>0</v>
      </c>
      <c r="F440" s="111">
        <f t="shared" si="604"/>
        <v>932000</v>
      </c>
      <c r="G440" s="111">
        <f t="shared" si="605"/>
        <v>932000</v>
      </c>
      <c r="H440" s="111">
        <f t="shared" si="626"/>
        <v>0</v>
      </c>
      <c r="I440" s="111">
        <f t="shared" si="626"/>
        <v>0</v>
      </c>
      <c r="J440" s="111">
        <f t="shared" si="626"/>
        <v>0</v>
      </c>
      <c r="K440" s="111">
        <f t="shared" si="606"/>
        <v>932000</v>
      </c>
      <c r="L440" s="112">
        <f t="shared" si="627"/>
        <v>220866.9</v>
      </c>
      <c r="M440" s="112">
        <f t="shared" si="627"/>
        <v>251381.75</v>
      </c>
      <c r="N440" s="113">
        <f t="shared" si="627"/>
        <v>237672.32000000001</v>
      </c>
      <c r="O440" s="111">
        <f t="shared" si="627"/>
        <v>0</v>
      </c>
      <c r="P440" s="111">
        <f t="shared" si="607"/>
        <v>709920.97</v>
      </c>
      <c r="Q440" s="111">
        <f t="shared" si="627"/>
        <v>220866.9</v>
      </c>
      <c r="R440" s="111">
        <f t="shared" si="627"/>
        <v>251381.75</v>
      </c>
      <c r="S440" s="112">
        <f t="shared" si="627"/>
        <v>237672.32000000001</v>
      </c>
      <c r="T440" s="111">
        <f t="shared" si="627"/>
        <v>0</v>
      </c>
      <c r="U440" s="112">
        <f t="shared" si="608"/>
        <v>709920.97</v>
      </c>
      <c r="V440" s="111">
        <f t="shared" si="609"/>
        <v>0</v>
      </c>
      <c r="W440" s="111">
        <f t="shared" si="610"/>
        <v>222079.03000000003</v>
      </c>
      <c r="X440" s="111">
        <f t="shared" si="628"/>
        <v>0</v>
      </c>
      <c r="Y440" s="112">
        <f t="shared" si="611"/>
        <v>0</v>
      </c>
    </row>
    <row r="441" spans="1:25" s="108" customFormat="1" ht="30" customHeight="1" x14ac:dyDescent="0.25">
      <c r="A441" s="115" t="s">
        <v>91</v>
      </c>
      <c r="B441" s="114" t="s">
        <v>39</v>
      </c>
      <c r="C441" s="116"/>
      <c r="D441" s="111">
        <v>932000</v>
      </c>
      <c r="E441" s="111">
        <f t="shared" si="624"/>
        <v>0</v>
      </c>
      <c r="F441" s="111">
        <f t="shared" si="604"/>
        <v>932000</v>
      </c>
      <c r="G441" s="111">
        <f t="shared" si="605"/>
        <v>932000</v>
      </c>
      <c r="H441" s="111"/>
      <c r="I441" s="111"/>
      <c r="J441" s="111"/>
      <c r="K441" s="111">
        <f t="shared" si="606"/>
        <v>932000</v>
      </c>
      <c r="L441" s="112">
        <v>220866.9</v>
      </c>
      <c r="M441" s="112">
        <v>251381.75</v>
      </c>
      <c r="N441" s="113">
        <v>237672.32000000001</v>
      </c>
      <c r="O441" s="111"/>
      <c r="P441" s="111">
        <f t="shared" si="607"/>
        <v>709920.97</v>
      </c>
      <c r="Q441" s="111">
        <v>220866.9</v>
      </c>
      <c r="R441" s="111">
        <v>251381.75</v>
      </c>
      <c r="S441" s="112">
        <v>237672.32000000001</v>
      </c>
      <c r="T441" s="111"/>
      <c r="U441" s="112">
        <f t="shared" si="608"/>
        <v>709920.97</v>
      </c>
      <c r="V441" s="111">
        <f t="shared" si="609"/>
        <v>0</v>
      </c>
      <c r="W441" s="111">
        <f t="shared" si="610"/>
        <v>222079.03000000003</v>
      </c>
      <c r="X441" s="111"/>
      <c r="Y441" s="112">
        <f t="shared" si="611"/>
        <v>0</v>
      </c>
    </row>
    <row r="442" spans="1:25" s="108" customFormat="1" ht="30" customHeight="1" x14ac:dyDescent="0.25">
      <c r="A442" s="115" t="s">
        <v>93</v>
      </c>
      <c r="B442" s="114" t="s">
        <v>94</v>
      </c>
      <c r="C442" s="110">
        <v>100030000000</v>
      </c>
      <c r="D442" s="111">
        <f t="shared" ref="D442:D443" si="629">D443</f>
        <v>860000</v>
      </c>
      <c r="E442" s="111">
        <f t="shared" si="624"/>
        <v>0</v>
      </c>
      <c r="F442" s="111">
        <f t="shared" si="604"/>
        <v>860000</v>
      </c>
      <c r="G442" s="111">
        <f t="shared" si="605"/>
        <v>860000</v>
      </c>
      <c r="H442" s="111">
        <f t="shared" ref="H442:J443" si="630">H443</f>
        <v>0</v>
      </c>
      <c r="I442" s="111">
        <f t="shared" si="630"/>
        <v>0</v>
      </c>
      <c r="J442" s="111">
        <f t="shared" si="630"/>
        <v>0</v>
      </c>
      <c r="K442" s="111">
        <f t="shared" si="606"/>
        <v>860000</v>
      </c>
      <c r="L442" s="112">
        <f t="shared" ref="L442:T443" si="631">L443</f>
        <v>186320.6</v>
      </c>
      <c r="M442" s="112">
        <f t="shared" si="631"/>
        <v>223353.53</v>
      </c>
      <c r="N442" s="113">
        <f t="shared" si="631"/>
        <v>275994.71999999997</v>
      </c>
      <c r="O442" s="111">
        <f t="shared" si="631"/>
        <v>0</v>
      </c>
      <c r="P442" s="111">
        <f t="shared" si="607"/>
        <v>685668.85</v>
      </c>
      <c r="Q442" s="111">
        <f t="shared" si="631"/>
        <v>186218.23999999999</v>
      </c>
      <c r="R442" s="111">
        <f t="shared" si="631"/>
        <v>223455.88999999996</v>
      </c>
      <c r="S442" s="112">
        <f t="shared" si="631"/>
        <v>206996.03999999998</v>
      </c>
      <c r="T442" s="111">
        <f t="shared" si="631"/>
        <v>0</v>
      </c>
      <c r="U442" s="112">
        <f t="shared" si="608"/>
        <v>616670.16999999993</v>
      </c>
      <c r="V442" s="111">
        <f t="shared" si="609"/>
        <v>0</v>
      </c>
      <c r="W442" s="111">
        <f t="shared" si="610"/>
        <v>174331.15000000002</v>
      </c>
      <c r="X442" s="111">
        <f t="shared" ref="X442:X443" si="632">X443</f>
        <v>0</v>
      </c>
      <c r="Y442" s="112">
        <f t="shared" si="611"/>
        <v>68998.680000000051</v>
      </c>
    </row>
    <row r="443" spans="1:25" s="108" customFormat="1" ht="30" customHeight="1" x14ac:dyDescent="0.25">
      <c r="A443" s="115" t="s">
        <v>95</v>
      </c>
      <c r="B443" s="114" t="s">
        <v>96</v>
      </c>
      <c r="C443" s="110">
        <v>100030300007</v>
      </c>
      <c r="D443" s="111">
        <f t="shared" si="629"/>
        <v>860000</v>
      </c>
      <c r="E443" s="111">
        <f t="shared" si="624"/>
        <v>0</v>
      </c>
      <c r="F443" s="111">
        <f t="shared" si="604"/>
        <v>860000</v>
      </c>
      <c r="G443" s="111">
        <f t="shared" si="605"/>
        <v>860000</v>
      </c>
      <c r="H443" s="111">
        <f t="shared" si="630"/>
        <v>0</v>
      </c>
      <c r="I443" s="111">
        <f t="shared" si="630"/>
        <v>0</v>
      </c>
      <c r="J443" s="111">
        <f t="shared" si="630"/>
        <v>0</v>
      </c>
      <c r="K443" s="111">
        <f t="shared" si="606"/>
        <v>860000</v>
      </c>
      <c r="L443" s="112">
        <f t="shared" si="631"/>
        <v>186320.6</v>
      </c>
      <c r="M443" s="112">
        <f t="shared" si="631"/>
        <v>223353.53</v>
      </c>
      <c r="N443" s="113">
        <f t="shared" si="631"/>
        <v>275994.71999999997</v>
      </c>
      <c r="O443" s="111">
        <f t="shared" si="631"/>
        <v>0</v>
      </c>
      <c r="P443" s="111">
        <f t="shared" si="607"/>
        <v>685668.85</v>
      </c>
      <c r="Q443" s="111">
        <f t="shared" si="631"/>
        <v>186218.23999999999</v>
      </c>
      <c r="R443" s="111">
        <f t="shared" si="631"/>
        <v>223455.88999999996</v>
      </c>
      <c r="S443" s="112">
        <f t="shared" si="631"/>
        <v>206996.03999999998</v>
      </c>
      <c r="T443" s="111">
        <f t="shared" si="631"/>
        <v>0</v>
      </c>
      <c r="U443" s="112">
        <f t="shared" si="608"/>
        <v>616670.16999999993</v>
      </c>
      <c r="V443" s="111">
        <f t="shared" si="609"/>
        <v>0</v>
      </c>
      <c r="W443" s="111">
        <f t="shared" si="610"/>
        <v>174331.15000000002</v>
      </c>
      <c r="X443" s="111">
        <f t="shared" si="632"/>
        <v>0</v>
      </c>
      <c r="Y443" s="112">
        <f t="shared" si="611"/>
        <v>68998.680000000051</v>
      </c>
    </row>
    <row r="444" spans="1:25" s="108" customFormat="1" ht="30" customHeight="1" x14ac:dyDescent="0.25">
      <c r="A444" s="115" t="s">
        <v>97</v>
      </c>
      <c r="B444" s="114" t="s">
        <v>39</v>
      </c>
      <c r="C444" s="116"/>
      <c r="D444" s="111">
        <v>860000</v>
      </c>
      <c r="E444" s="111">
        <f t="shared" si="624"/>
        <v>0</v>
      </c>
      <c r="F444" s="111">
        <f t="shared" si="604"/>
        <v>860000</v>
      </c>
      <c r="G444" s="111">
        <f t="shared" si="605"/>
        <v>860000</v>
      </c>
      <c r="H444" s="111"/>
      <c r="I444" s="111"/>
      <c r="J444" s="111"/>
      <c r="K444" s="111">
        <f t="shared" si="606"/>
        <v>860000</v>
      </c>
      <c r="L444" s="112">
        <v>186320.6</v>
      </c>
      <c r="M444" s="112">
        <v>223353.53</v>
      </c>
      <c r="N444" s="113">
        <v>275994.71999999997</v>
      </c>
      <c r="O444" s="111"/>
      <c r="P444" s="111">
        <f t="shared" si="607"/>
        <v>685668.85</v>
      </c>
      <c r="Q444" s="111">
        <v>186218.23999999999</v>
      </c>
      <c r="R444" s="111">
        <v>223455.88999999996</v>
      </c>
      <c r="S444" s="112">
        <v>206996.03999999998</v>
      </c>
      <c r="T444" s="111"/>
      <c r="U444" s="112">
        <f t="shared" si="608"/>
        <v>616670.16999999993</v>
      </c>
      <c r="V444" s="111">
        <f t="shared" si="609"/>
        <v>0</v>
      </c>
      <c r="W444" s="111">
        <f t="shared" si="610"/>
        <v>174331.15000000002</v>
      </c>
      <c r="X444" s="111"/>
      <c r="Y444" s="112">
        <f t="shared" si="611"/>
        <v>68998.680000000051</v>
      </c>
    </row>
    <row r="445" spans="1:25" s="108" customFormat="1" ht="30" customHeight="1" x14ac:dyDescent="0.25">
      <c r="A445" s="115" t="s">
        <v>99</v>
      </c>
      <c r="B445" s="114" t="s">
        <v>100</v>
      </c>
      <c r="C445" s="110">
        <v>100030000000</v>
      </c>
      <c r="D445" s="111">
        <f t="shared" ref="D445:D446" si="633">D446</f>
        <v>755000</v>
      </c>
      <c r="E445" s="111">
        <f t="shared" si="624"/>
        <v>0</v>
      </c>
      <c r="F445" s="111">
        <f t="shared" si="604"/>
        <v>755000</v>
      </c>
      <c r="G445" s="111">
        <f t="shared" si="605"/>
        <v>755000</v>
      </c>
      <c r="H445" s="111">
        <f t="shared" ref="H445:J446" si="634">H446</f>
        <v>0</v>
      </c>
      <c r="I445" s="111">
        <f t="shared" si="634"/>
        <v>0</v>
      </c>
      <c r="J445" s="111">
        <f t="shared" si="634"/>
        <v>0</v>
      </c>
      <c r="K445" s="111">
        <f t="shared" si="606"/>
        <v>755000</v>
      </c>
      <c r="L445" s="112">
        <f t="shared" ref="L445:T446" si="635">L446</f>
        <v>147196.79999999999</v>
      </c>
      <c r="M445" s="112">
        <f t="shared" si="635"/>
        <v>145167.6</v>
      </c>
      <c r="N445" s="113">
        <f t="shared" si="635"/>
        <v>127236</v>
      </c>
      <c r="O445" s="111">
        <f t="shared" si="635"/>
        <v>0</v>
      </c>
      <c r="P445" s="111">
        <f t="shared" si="607"/>
        <v>419600.4</v>
      </c>
      <c r="Q445" s="111">
        <f t="shared" si="635"/>
        <v>147196.79999999999</v>
      </c>
      <c r="R445" s="111">
        <f t="shared" si="635"/>
        <v>145167.6</v>
      </c>
      <c r="S445" s="112">
        <f t="shared" si="635"/>
        <v>127236</v>
      </c>
      <c r="T445" s="111">
        <f t="shared" si="635"/>
        <v>0</v>
      </c>
      <c r="U445" s="112">
        <f t="shared" si="608"/>
        <v>419600.4</v>
      </c>
      <c r="V445" s="111">
        <f t="shared" si="609"/>
        <v>0</v>
      </c>
      <c r="W445" s="111">
        <f t="shared" si="610"/>
        <v>335399.59999999998</v>
      </c>
      <c r="X445" s="111">
        <f t="shared" ref="X445:X446" si="636">X446</f>
        <v>0</v>
      </c>
      <c r="Y445" s="112">
        <f t="shared" si="611"/>
        <v>0</v>
      </c>
    </row>
    <row r="446" spans="1:25" s="108" customFormat="1" ht="30" customHeight="1" x14ac:dyDescent="0.25">
      <c r="A446" s="115" t="s">
        <v>101</v>
      </c>
      <c r="B446" s="114" t="s">
        <v>102</v>
      </c>
      <c r="C446" s="110">
        <v>100030300008</v>
      </c>
      <c r="D446" s="111">
        <f t="shared" si="633"/>
        <v>755000</v>
      </c>
      <c r="E446" s="111">
        <f t="shared" si="624"/>
        <v>0</v>
      </c>
      <c r="F446" s="111">
        <f t="shared" si="604"/>
        <v>755000</v>
      </c>
      <c r="G446" s="111">
        <f t="shared" si="605"/>
        <v>755000</v>
      </c>
      <c r="H446" s="111">
        <f t="shared" si="634"/>
        <v>0</v>
      </c>
      <c r="I446" s="111">
        <f t="shared" si="634"/>
        <v>0</v>
      </c>
      <c r="J446" s="111">
        <f t="shared" si="634"/>
        <v>0</v>
      </c>
      <c r="K446" s="111">
        <f t="shared" si="606"/>
        <v>755000</v>
      </c>
      <c r="L446" s="112">
        <f t="shared" si="635"/>
        <v>147196.79999999999</v>
      </c>
      <c r="M446" s="112">
        <f t="shared" si="635"/>
        <v>145167.6</v>
      </c>
      <c r="N446" s="113">
        <f t="shared" si="635"/>
        <v>127236</v>
      </c>
      <c r="O446" s="111">
        <f t="shared" si="635"/>
        <v>0</v>
      </c>
      <c r="P446" s="111">
        <f t="shared" si="607"/>
        <v>419600.4</v>
      </c>
      <c r="Q446" s="111">
        <f t="shared" si="635"/>
        <v>147196.79999999999</v>
      </c>
      <c r="R446" s="111">
        <f t="shared" si="635"/>
        <v>145167.6</v>
      </c>
      <c r="S446" s="112">
        <f t="shared" si="635"/>
        <v>127236</v>
      </c>
      <c r="T446" s="111">
        <f t="shared" si="635"/>
        <v>0</v>
      </c>
      <c r="U446" s="112">
        <f t="shared" si="608"/>
        <v>419600.4</v>
      </c>
      <c r="V446" s="111">
        <f t="shared" si="609"/>
        <v>0</v>
      </c>
      <c r="W446" s="111">
        <f t="shared" si="610"/>
        <v>335399.59999999998</v>
      </c>
      <c r="X446" s="111">
        <f t="shared" si="636"/>
        <v>0</v>
      </c>
      <c r="Y446" s="112">
        <f t="shared" si="611"/>
        <v>0</v>
      </c>
    </row>
    <row r="447" spans="1:25" s="108" customFormat="1" ht="30" customHeight="1" x14ac:dyDescent="0.25">
      <c r="A447" s="115" t="s">
        <v>103</v>
      </c>
      <c r="B447" s="114" t="s">
        <v>39</v>
      </c>
      <c r="C447" s="116"/>
      <c r="D447" s="111">
        <v>755000</v>
      </c>
      <c r="E447" s="111">
        <f t="shared" si="624"/>
        <v>0</v>
      </c>
      <c r="F447" s="111">
        <f t="shared" si="604"/>
        <v>755000</v>
      </c>
      <c r="G447" s="111">
        <f t="shared" si="605"/>
        <v>755000</v>
      </c>
      <c r="H447" s="111"/>
      <c r="I447" s="111"/>
      <c r="J447" s="111"/>
      <c r="K447" s="111">
        <f t="shared" si="606"/>
        <v>755000</v>
      </c>
      <c r="L447" s="112">
        <v>147196.79999999999</v>
      </c>
      <c r="M447" s="112">
        <v>145167.6</v>
      </c>
      <c r="N447" s="113">
        <v>127236</v>
      </c>
      <c r="O447" s="111"/>
      <c r="P447" s="111">
        <f t="shared" si="607"/>
        <v>419600.4</v>
      </c>
      <c r="Q447" s="111">
        <v>147196.79999999999</v>
      </c>
      <c r="R447" s="111">
        <v>145167.6</v>
      </c>
      <c r="S447" s="112">
        <v>127236</v>
      </c>
      <c r="T447" s="111"/>
      <c r="U447" s="112">
        <f t="shared" si="608"/>
        <v>419600.4</v>
      </c>
      <c r="V447" s="111">
        <f t="shared" si="609"/>
        <v>0</v>
      </c>
      <c r="W447" s="111">
        <f t="shared" si="610"/>
        <v>335399.59999999998</v>
      </c>
      <c r="X447" s="111"/>
      <c r="Y447" s="112">
        <f t="shared" si="611"/>
        <v>0</v>
      </c>
    </row>
    <row r="448" spans="1:25" s="108" customFormat="1" ht="30" customHeight="1" x14ac:dyDescent="0.25">
      <c r="A448" s="115" t="s">
        <v>105</v>
      </c>
      <c r="B448" s="114" t="s">
        <v>106</v>
      </c>
      <c r="C448" s="110">
        <v>100030000000</v>
      </c>
      <c r="D448" s="111">
        <f t="shared" ref="D448:D449" si="637">D449</f>
        <v>1037000</v>
      </c>
      <c r="E448" s="111">
        <f t="shared" si="624"/>
        <v>0</v>
      </c>
      <c r="F448" s="111">
        <f t="shared" si="604"/>
        <v>1037000</v>
      </c>
      <c r="G448" s="111">
        <f t="shared" si="605"/>
        <v>1037000</v>
      </c>
      <c r="H448" s="111">
        <f t="shared" ref="H448:J449" si="638">H449</f>
        <v>0</v>
      </c>
      <c r="I448" s="111">
        <f t="shared" si="638"/>
        <v>0</v>
      </c>
      <c r="J448" s="111">
        <f t="shared" si="638"/>
        <v>0</v>
      </c>
      <c r="K448" s="111">
        <f t="shared" si="606"/>
        <v>1037000</v>
      </c>
      <c r="L448" s="112">
        <f t="shared" ref="L448:T449" si="639">L449</f>
        <v>158086.78</v>
      </c>
      <c r="M448" s="112">
        <f t="shared" si="639"/>
        <v>265513.68</v>
      </c>
      <c r="N448" s="113">
        <f t="shared" si="639"/>
        <v>339194.88</v>
      </c>
      <c r="O448" s="111">
        <f t="shared" si="639"/>
        <v>0</v>
      </c>
      <c r="P448" s="111">
        <f t="shared" si="607"/>
        <v>762795.34</v>
      </c>
      <c r="Q448" s="111">
        <f t="shared" si="639"/>
        <v>158086.78</v>
      </c>
      <c r="R448" s="111">
        <f t="shared" si="639"/>
        <v>265513.68</v>
      </c>
      <c r="S448" s="112">
        <f t="shared" si="639"/>
        <v>339194.88</v>
      </c>
      <c r="T448" s="111">
        <f t="shared" si="639"/>
        <v>0</v>
      </c>
      <c r="U448" s="112">
        <f t="shared" si="608"/>
        <v>762795.34</v>
      </c>
      <c r="V448" s="111">
        <f t="shared" si="609"/>
        <v>0</v>
      </c>
      <c r="W448" s="111">
        <f t="shared" si="610"/>
        <v>274204.66000000003</v>
      </c>
      <c r="X448" s="111">
        <f t="shared" ref="X448:X449" si="640">X449</f>
        <v>0</v>
      </c>
      <c r="Y448" s="112">
        <f t="shared" si="611"/>
        <v>0</v>
      </c>
    </row>
    <row r="449" spans="1:25" s="108" customFormat="1" ht="30" customHeight="1" x14ac:dyDescent="0.25">
      <c r="A449" s="115" t="s">
        <v>107</v>
      </c>
      <c r="B449" s="114" t="s">
        <v>108</v>
      </c>
      <c r="C449" s="110">
        <v>100030300009</v>
      </c>
      <c r="D449" s="111">
        <f t="shared" si="637"/>
        <v>1037000</v>
      </c>
      <c r="E449" s="111">
        <f t="shared" si="624"/>
        <v>0</v>
      </c>
      <c r="F449" s="111">
        <f t="shared" si="604"/>
        <v>1037000</v>
      </c>
      <c r="G449" s="111">
        <f t="shared" si="605"/>
        <v>1037000</v>
      </c>
      <c r="H449" s="111">
        <f t="shared" si="638"/>
        <v>0</v>
      </c>
      <c r="I449" s="111">
        <f t="shared" si="638"/>
        <v>0</v>
      </c>
      <c r="J449" s="111">
        <f t="shared" si="638"/>
        <v>0</v>
      </c>
      <c r="K449" s="111">
        <f t="shared" si="606"/>
        <v>1037000</v>
      </c>
      <c r="L449" s="112">
        <f t="shared" si="639"/>
        <v>158086.78</v>
      </c>
      <c r="M449" s="112">
        <f t="shared" si="639"/>
        <v>265513.68</v>
      </c>
      <c r="N449" s="113">
        <f t="shared" si="639"/>
        <v>339194.88</v>
      </c>
      <c r="O449" s="111">
        <f t="shared" si="639"/>
        <v>0</v>
      </c>
      <c r="P449" s="111">
        <f t="shared" si="607"/>
        <v>762795.34</v>
      </c>
      <c r="Q449" s="111">
        <f t="shared" si="639"/>
        <v>158086.78</v>
      </c>
      <c r="R449" s="111">
        <f t="shared" si="639"/>
        <v>265513.68</v>
      </c>
      <c r="S449" s="112">
        <f t="shared" si="639"/>
        <v>339194.88</v>
      </c>
      <c r="T449" s="111">
        <f t="shared" si="639"/>
        <v>0</v>
      </c>
      <c r="U449" s="112">
        <f t="shared" si="608"/>
        <v>762795.34</v>
      </c>
      <c r="V449" s="111">
        <f t="shared" si="609"/>
        <v>0</v>
      </c>
      <c r="W449" s="111">
        <f t="shared" si="610"/>
        <v>274204.66000000003</v>
      </c>
      <c r="X449" s="111">
        <f t="shared" si="640"/>
        <v>0</v>
      </c>
      <c r="Y449" s="112">
        <f t="shared" si="611"/>
        <v>0</v>
      </c>
    </row>
    <row r="450" spans="1:25" s="108" customFormat="1" ht="30" customHeight="1" x14ac:dyDescent="0.25">
      <c r="A450" s="115" t="s">
        <v>109</v>
      </c>
      <c r="B450" s="114" t="s">
        <v>39</v>
      </c>
      <c r="C450" s="116"/>
      <c r="D450" s="111">
        <v>1037000</v>
      </c>
      <c r="E450" s="111">
        <f t="shared" si="624"/>
        <v>0</v>
      </c>
      <c r="F450" s="111">
        <f t="shared" si="604"/>
        <v>1037000</v>
      </c>
      <c r="G450" s="111">
        <f t="shared" si="605"/>
        <v>1037000</v>
      </c>
      <c r="H450" s="111"/>
      <c r="I450" s="111"/>
      <c r="J450" s="111"/>
      <c r="K450" s="111">
        <f t="shared" si="606"/>
        <v>1037000</v>
      </c>
      <c r="L450" s="112">
        <v>158086.78</v>
      </c>
      <c r="M450" s="112">
        <v>265513.68</v>
      </c>
      <c r="N450" s="113">
        <v>339194.88</v>
      </c>
      <c r="O450" s="111"/>
      <c r="P450" s="111">
        <f t="shared" si="607"/>
        <v>762795.34</v>
      </c>
      <c r="Q450" s="111">
        <v>158086.78</v>
      </c>
      <c r="R450" s="111">
        <v>265513.68</v>
      </c>
      <c r="S450" s="112">
        <v>339194.88</v>
      </c>
      <c r="T450" s="111"/>
      <c r="U450" s="112">
        <f t="shared" si="608"/>
        <v>762795.34</v>
      </c>
      <c r="V450" s="111">
        <f t="shared" si="609"/>
        <v>0</v>
      </c>
      <c r="W450" s="111">
        <f t="shared" si="610"/>
        <v>274204.66000000003</v>
      </c>
      <c r="X450" s="111"/>
      <c r="Y450" s="112">
        <f t="shared" si="611"/>
        <v>0</v>
      </c>
    </row>
    <row r="451" spans="1:25" s="108" customFormat="1" ht="30" customHeight="1" x14ac:dyDescent="0.25">
      <c r="A451" s="115" t="s">
        <v>111</v>
      </c>
      <c r="B451" s="114" t="s">
        <v>112</v>
      </c>
      <c r="C451" s="110">
        <v>100030000000</v>
      </c>
      <c r="D451" s="111">
        <f t="shared" ref="D451:D452" si="641">D452</f>
        <v>814000</v>
      </c>
      <c r="E451" s="111">
        <f t="shared" si="624"/>
        <v>0</v>
      </c>
      <c r="F451" s="111">
        <f t="shared" si="604"/>
        <v>814000</v>
      </c>
      <c r="G451" s="111">
        <f t="shared" si="605"/>
        <v>814000</v>
      </c>
      <c r="H451" s="111">
        <f t="shared" ref="H451:J452" si="642">H452</f>
        <v>0</v>
      </c>
      <c r="I451" s="111">
        <f t="shared" si="642"/>
        <v>0</v>
      </c>
      <c r="J451" s="111">
        <f t="shared" si="642"/>
        <v>0</v>
      </c>
      <c r="K451" s="111">
        <f t="shared" si="606"/>
        <v>814000</v>
      </c>
      <c r="L451" s="112">
        <f t="shared" ref="L451:T452" si="643">L452</f>
        <v>160819.56</v>
      </c>
      <c r="M451" s="112">
        <f t="shared" si="643"/>
        <v>235050.08000000002</v>
      </c>
      <c r="N451" s="113">
        <f t="shared" si="643"/>
        <v>173244.62</v>
      </c>
      <c r="O451" s="111">
        <f t="shared" si="643"/>
        <v>0</v>
      </c>
      <c r="P451" s="111">
        <f t="shared" si="607"/>
        <v>569114.26</v>
      </c>
      <c r="Q451" s="111">
        <f t="shared" si="643"/>
        <v>160819.56</v>
      </c>
      <c r="R451" s="111">
        <f t="shared" si="643"/>
        <v>235050.08000000002</v>
      </c>
      <c r="S451" s="112">
        <f t="shared" si="643"/>
        <v>173244.62</v>
      </c>
      <c r="T451" s="111">
        <f t="shared" si="643"/>
        <v>0</v>
      </c>
      <c r="U451" s="112">
        <f t="shared" si="608"/>
        <v>569114.26</v>
      </c>
      <c r="V451" s="111">
        <f t="shared" si="609"/>
        <v>0</v>
      </c>
      <c r="W451" s="111">
        <f t="shared" si="610"/>
        <v>244885.74</v>
      </c>
      <c r="X451" s="111">
        <f t="shared" ref="X451:X452" si="644">X452</f>
        <v>0</v>
      </c>
      <c r="Y451" s="112">
        <f t="shared" si="611"/>
        <v>0</v>
      </c>
    </row>
    <row r="452" spans="1:25" s="108" customFormat="1" ht="30" customHeight="1" x14ac:dyDescent="0.25">
      <c r="A452" s="115" t="s">
        <v>113</v>
      </c>
      <c r="B452" s="114" t="s">
        <v>114</v>
      </c>
      <c r="C452" s="110">
        <v>100030300010</v>
      </c>
      <c r="D452" s="111">
        <f t="shared" si="641"/>
        <v>814000</v>
      </c>
      <c r="E452" s="111">
        <f t="shared" si="624"/>
        <v>0</v>
      </c>
      <c r="F452" s="111">
        <f t="shared" si="604"/>
        <v>814000</v>
      </c>
      <c r="G452" s="111">
        <f t="shared" si="605"/>
        <v>814000</v>
      </c>
      <c r="H452" s="111">
        <f t="shared" si="642"/>
        <v>0</v>
      </c>
      <c r="I452" s="111">
        <f t="shared" si="642"/>
        <v>0</v>
      </c>
      <c r="J452" s="111">
        <f t="shared" si="642"/>
        <v>0</v>
      </c>
      <c r="K452" s="111">
        <f t="shared" si="606"/>
        <v>814000</v>
      </c>
      <c r="L452" s="112">
        <f t="shared" si="643"/>
        <v>160819.56</v>
      </c>
      <c r="M452" s="112">
        <f t="shared" si="643"/>
        <v>235050.08000000002</v>
      </c>
      <c r="N452" s="113">
        <f t="shared" si="643"/>
        <v>173244.62</v>
      </c>
      <c r="O452" s="111">
        <f t="shared" si="643"/>
        <v>0</v>
      </c>
      <c r="P452" s="111">
        <f t="shared" si="607"/>
        <v>569114.26</v>
      </c>
      <c r="Q452" s="111">
        <f t="shared" si="643"/>
        <v>160819.56</v>
      </c>
      <c r="R452" s="111">
        <f t="shared" si="643"/>
        <v>235050.08000000002</v>
      </c>
      <c r="S452" s="112">
        <f t="shared" si="643"/>
        <v>173244.62</v>
      </c>
      <c r="T452" s="111">
        <f t="shared" si="643"/>
        <v>0</v>
      </c>
      <c r="U452" s="112">
        <f t="shared" si="608"/>
        <v>569114.26</v>
      </c>
      <c r="V452" s="111">
        <f t="shared" si="609"/>
        <v>0</v>
      </c>
      <c r="W452" s="111">
        <f t="shared" si="610"/>
        <v>244885.74</v>
      </c>
      <c r="X452" s="111">
        <f t="shared" si="644"/>
        <v>0</v>
      </c>
      <c r="Y452" s="112">
        <f t="shared" si="611"/>
        <v>0</v>
      </c>
    </row>
    <row r="453" spans="1:25" s="108" customFormat="1" ht="30" customHeight="1" x14ac:dyDescent="0.25">
      <c r="A453" s="115" t="s">
        <v>115</v>
      </c>
      <c r="B453" s="114" t="s">
        <v>39</v>
      </c>
      <c r="C453" s="116"/>
      <c r="D453" s="111">
        <v>814000</v>
      </c>
      <c r="E453" s="111">
        <f t="shared" si="624"/>
        <v>0</v>
      </c>
      <c r="F453" s="111">
        <f t="shared" si="604"/>
        <v>814000</v>
      </c>
      <c r="G453" s="111">
        <f t="shared" si="605"/>
        <v>814000</v>
      </c>
      <c r="H453" s="111"/>
      <c r="I453" s="111"/>
      <c r="J453" s="111"/>
      <c r="K453" s="111">
        <f t="shared" si="606"/>
        <v>814000</v>
      </c>
      <c r="L453" s="112">
        <v>160819.56</v>
      </c>
      <c r="M453" s="112">
        <v>235050.08000000002</v>
      </c>
      <c r="N453" s="113">
        <v>173244.62</v>
      </c>
      <c r="O453" s="111"/>
      <c r="P453" s="111">
        <f t="shared" si="607"/>
        <v>569114.26</v>
      </c>
      <c r="Q453" s="111">
        <v>160819.56</v>
      </c>
      <c r="R453" s="111">
        <v>235050.08000000002</v>
      </c>
      <c r="S453" s="112">
        <v>173244.62</v>
      </c>
      <c r="T453" s="111"/>
      <c r="U453" s="112">
        <f t="shared" si="608"/>
        <v>569114.26</v>
      </c>
      <c r="V453" s="111">
        <f t="shared" si="609"/>
        <v>0</v>
      </c>
      <c r="W453" s="111">
        <f t="shared" si="610"/>
        <v>244885.74</v>
      </c>
      <c r="X453" s="111"/>
      <c r="Y453" s="112">
        <f t="shared" si="611"/>
        <v>0</v>
      </c>
    </row>
    <row r="454" spans="1:25" s="108" customFormat="1" ht="30" customHeight="1" x14ac:dyDescent="0.25">
      <c r="A454" s="115" t="s">
        <v>117</v>
      </c>
      <c r="B454" s="114" t="s">
        <v>118</v>
      </c>
      <c r="C454" s="110">
        <v>100030000000</v>
      </c>
      <c r="D454" s="111">
        <f t="shared" ref="D454:D455" si="645">D455</f>
        <v>864000</v>
      </c>
      <c r="E454" s="111">
        <f t="shared" si="624"/>
        <v>0</v>
      </c>
      <c r="F454" s="111">
        <f t="shared" si="604"/>
        <v>864000</v>
      </c>
      <c r="G454" s="111">
        <f t="shared" si="605"/>
        <v>864000</v>
      </c>
      <c r="H454" s="111">
        <f t="shared" ref="H454:J455" si="646">H455</f>
        <v>0</v>
      </c>
      <c r="I454" s="111">
        <f t="shared" si="646"/>
        <v>0</v>
      </c>
      <c r="J454" s="111">
        <f t="shared" si="646"/>
        <v>0</v>
      </c>
      <c r="K454" s="111">
        <f t="shared" si="606"/>
        <v>864000</v>
      </c>
      <c r="L454" s="112">
        <f t="shared" ref="L454:T455" si="647">L455</f>
        <v>181226.73</v>
      </c>
      <c r="M454" s="112">
        <f t="shared" si="647"/>
        <v>200584.17999999996</v>
      </c>
      <c r="N454" s="113">
        <f t="shared" si="647"/>
        <v>148201.20000000001</v>
      </c>
      <c r="O454" s="111">
        <f t="shared" si="647"/>
        <v>0</v>
      </c>
      <c r="P454" s="111">
        <f t="shared" si="607"/>
        <v>530012.11</v>
      </c>
      <c r="Q454" s="111">
        <f t="shared" si="647"/>
        <v>181226.73</v>
      </c>
      <c r="R454" s="111">
        <f t="shared" si="647"/>
        <v>200584.18</v>
      </c>
      <c r="S454" s="112">
        <f t="shared" si="647"/>
        <v>148201.20000000001</v>
      </c>
      <c r="T454" s="111">
        <f t="shared" si="647"/>
        <v>0</v>
      </c>
      <c r="U454" s="112">
        <f t="shared" si="608"/>
        <v>530012.1100000001</v>
      </c>
      <c r="V454" s="111">
        <f t="shared" si="609"/>
        <v>0</v>
      </c>
      <c r="W454" s="111">
        <f t="shared" si="610"/>
        <v>333987.89</v>
      </c>
      <c r="X454" s="111">
        <f t="shared" ref="X454:X455" si="648">X455</f>
        <v>0</v>
      </c>
      <c r="Y454" s="112">
        <f t="shared" si="611"/>
        <v>-1.1641532182693481E-10</v>
      </c>
    </row>
    <row r="455" spans="1:25" s="108" customFormat="1" ht="30" customHeight="1" x14ac:dyDescent="0.25">
      <c r="A455" s="115" t="s">
        <v>119</v>
      </c>
      <c r="B455" s="114" t="s">
        <v>120</v>
      </c>
      <c r="C455" s="110">
        <v>100030300011</v>
      </c>
      <c r="D455" s="111">
        <f t="shared" si="645"/>
        <v>864000</v>
      </c>
      <c r="E455" s="111">
        <f t="shared" si="624"/>
        <v>0</v>
      </c>
      <c r="F455" s="111">
        <f t="shared" si="604"/>
        <v>864000</v>
      </c>
      <c r="G455" s="111">
        <f t="shared" si="605"/>
        <v>864000</v>
      </c>
      <c r="H455" s="111">
        <f t="shared" si="646"/>
        <v>0</v>
      </c>
      <c r="I455" s="111">
        <f t="shared" si="646"/>
        <v>0</v>
      </c>
      <c r="J455" s="111">
        <f t="shared" si="646"/>
        <v>0</v>
      </c>
      <c r="K455" s="111">
        <f t="shared" si="606"/>
        <v>864000</v>
      </c>
      <c r="L455" s="112">
        <f t="shared" si="647"/>
        <v>181226.73</v>
      </c>
      <c r="M455" s="112">
        <f t="shared" si="647"/>
        <v>200584.17999999996</v>
      </c>
      <c r="N455" s="113">
        <f t="shared" si="647"/>
        <v>148201.20000000001</v>
      </c>
      <c r="O455" s="111">
        <f t="shared" si="647"/>
        <v>0</v>
      </c>
      <c r="P455" s="111">
        <f t="shared" si="607"/>
        <v>530012.11</v>
      </c>
      <c r="Q455" s="111">
        <f t="shared" si="647"/>
        <v>181226.73</v>
      </c>
      <c r="R455" s="111">
        <f t="shared" si="647"/>
        <v>200584.18</v>
      </c>
      <c r="S455" s="112">
        <f t="shared" si="647"/>
        <v>148201.20000000001</v>
      </c>
      <c r="T455" s="111">
        <f t="shared" si="647"/>
        <v>0</v>
      </c>
      <c r="U455" s="112">
        <f t="shared" si="608"/>
        <v>530012.1100000001</v>
      </c>
      <c r="V455" s="111">
        <f t="shared" si="609"/>
        <v>0</v>
      </c>
      <c r="W455" s="111">
        <f t="shared" si="610"/>
        <v>333987.89</v>
      </c>
      <c r="X455" s="111">
        <f t="shared" si="648"/>
        <v>0</v>
      </c>
      <c r="Y455" s="112">
        <f t="shared" si="611"/>
        <v>-1.1641532182693481E-10</v>
      </c>
    </row>
    <row r="456" spans="1:25" s="108" customFormat="1" ht="30" customHeight="1" x14ac:dyDescent="0.25">
      <c r="A456" s="115" t="s">
        <v>121</v>
      </c>
      <c r="B456" s="114" t="s">
        <v>39</v>
      </c>
      <c r="C456" s="116"/>
      <c r="D456" s="111">
        <v>864000</v>
      </c>
      <c r="E456" s="111">
        <f t="shared" si="624"/>
        <v>0</v>
      </c>
      <c r="F456" s="111">
        <f t="shared" si="604"/>
        <v>864000</v>
      </c>
      <c r="G456" s="111">
        <f t="shared" si="605"/>
        <v>864000</v>
      </c>
      <c r="H456" s="111"/>
      <c r="I456" s="111"/>
      <c r="J456" s="111"/>
      <c r="K456" s="111">
        <f t="shared" si="606"/>
        <v>864000</v>
      </c>
      <c r="L456" s="112">
        <v>181226.73</v>
      </c>
      <c r="M456" s="112">
        <v>200584.17999999996</v>
      </c>
      <c r="N456" s="113">
        <v>148201.20000000001</v>
      </c>
      <c r="O456" s="111"/>
      <c r="P456" s="111">
        <f t="shared" si="607"/>
        <v>530012.11</v>
      </c>
      <c r="Q456" s="111">
        <v>181226.73</v>
      </c>
      <c r="R456" s="111">
        <v>200584.18</v>
      </c>
      <c r="S456" s="112">
        <v>148201.20000000001</v>
      </c>
      <c r="T456" s="111"/>
      <c r="U456" s="112">
        <f t="shared" si="608"/>
        <v>530012.1100000001</v>
      </c>
      <c r="V456" s="111">
        <f t="shared" si="609"/>
        <v>0</v>
      </c>
      <c r="W456" s="111">
        <f t="shared" si="610"/>
        <v>333987.89</v>
      </c>
      <c r="X456" s="111"/>
      <c r="Y456" s="112">
        <f t="shared" si="611"/>
        <v>-1.1641532182693481E-10</v>
      </c>
    </row>
    <row r="457" spans="1:25" s="108" customFormat="1" ht="30" customHeight="1" x14ac:dyDescent="0.25">
      <c r="A457" s="115" t="s">
        <v>123</v>
      </c>
      <c r="B457" s="114" t="s">
        <v>124</v>
      </c>
      <c r="C457" s="110">
        <v>100030000000</v>
      </c>
      <c r="D457" s="111">
        <f t="shared" ref="D457:D458" si="649">D458</f>
        <v>1023000</v>
      </c>
      <c r="E457" s="111">
        <f t="shared" si="624"/>
        <v>0</v>
      </c>
      <c r="F457" s="111">
        <f t="shared" si="604"/>
        <v>1023000</v>
      </c>
      <c r="G457" s="111">
        <f t="shared" si="605"/>
        <v>1023000</v>
      </c>
      <c r="H457" s="111">
        <f t="shared" ref="H457:J458" si="650">H458</f>
        <v>0</v>
      </c>
      <c r="I457" s="111">
        <f t="shared" si="650"/>
        <v>0</v>
      </c>
      <c r="J457" s="111">
        <f t="shared" si="650"/>
        <v>0</v>
      </c>
      <c r="K457" s="111">
        <f t="shared" si="606"/>
        <v>1023000</v>
      </c>
      <c r="L457" s="112">
        <f t="shared" ref="L457:T458" si="651">L458</f>
        <v>213919.8</v>
      </c>
      <c r="M457" s="112">
        <f t="shared" si="651"/>
        <v>241796.40000000002</v>
      </c>
      <c r="N457" s="113">
        <f t="shared" si="651"/>
        <v>248993.34</v>
      </c>
      <c r="O457" s="111">
        <f t="shared" si="651"/>
        <v>0</v>
      </c>
      <c r="P457" s="111">
        <f t="shared" si="607"/>
        <v>704709.54</v>
      </c>
      <c r="Q457" s="111">
        <f t="shared" si="651"/>
        <v>153856.44</v>
      </c>
      <c r="R457" s="111">
        <f t="shared" si="651"/>
        <v>300017.40000000002</v>
      </c>
      <c r="S457" s="112">
        <f t="shared" si="651"/>
        <v>244300.93</v>
      </c>
      <c r="T457" s="111">
        <f t="shared" si="651"/>
        <v>0</v>
      </c>
      <c r="U457" s="112">
        <f t="shared" si="608"/>
        <v>698174.77</v>
      </c>
      <c r="V457" s="111">
        <f t="shared" si="609"/>
        <v>0</v>
      </c>
      <c r="W457" s="111">
        <f t="shared" si="610"/>
        <v>318290.45999999996</v>
      </c>
      <c r="X457" s="111">
        <f t="shared" ref="X457:X458" si="652">X458</f>
        <v>0</v>
      </c>
      <c r="Y457" s="112">
        <f t="shared" si="611"/>
        <v>6534.7700000000186</v>
      </c>
    </row>
    <row r="458" spans="1:25" s="108" customFormat="1" ht="30" customHeight="1" x14ac:dyDescent="0.25">
      <c r="A458" s="115" t="s">
        <v>125</v>
      </c>
      <c r="B458" s="114" t="s">
        <v>126</v>
      </c>
      <c r="C458" s="110">
        <v>100030300012</v>
      </c>
      <c r="D458" s="111">
        <f t="shared" si="649"/>
        <v>1023000</v>
      </c>
      <c r="E458" s="111">
        <f t="shared" si="624"/>
        <v>0</v>
      </c>
      <c r="F458" s="111">
        <f t="shared" si="604"/>
        <v>1023000</v>
      </c>
      <c r="G458" s="111">
        <f t="shared" si="605"/>
        <v>1023000</v>
      </c>
      <c r="H458" s="111">
        <f t="shared" si="650"/>
        <v>0</v>
      </c>
      <c r="I458" s="111">
        <f t="shared" si="650"/>
        <v>0</v>
      </c>
      <c r="J458" s="111">
        <f t="shared" si="650"/>
        <v>0</v>
      </c>
      <c r="K458" s="111">
        <f t="shared" si="606"/>
        <v>1023000</v>
      </c>
      <c r="L458" s="112">
        <f t="shared" si="651"/>
        <v>213919.8</v>
      </c>
      <c r="M458" s="112">
        <f t="shared" si="651"/>
        <v>241796.40000000002</v>
      </c>
      <c r="N458" s="113">
        <f t="shared" si="651"/>
        <v>248993.34</v>
      </c>
      <c r="O458" s="111">
        <f t="shared" si="651"/>
        <v>0</v>
      </c>
      <c r="P458" s="111">
        <f t="shared" si="607"/>
        <v>704709.54</v>
      </c>
      <c r="Q458" s="111">
        <f t="shared" si="651"/>
        <v>153856.44</v>
      </c>
      <c r="R458" s="111">
        <f t="shared" si="651"/>
        <v>300017.40000000002</v>
      </c>
      <c r="S458" s="112">
        <f t="shared" si="651"/>
        <v>244300.93</v>
      </c>
      <c r="T458" s="111">
        <f t="shared" si="651"/>
        <v>0</v>
      </c>
      <c r="U458" s="112">
        <f t="shared" si="608"/>
        <v>698174.77</v>
      </c>
      <c r="V458" s="111">
        <f t="shared" si="609"/>
        <v>0</v>
      </c>
      <c r="W458" s="111">
        <f t="shared" si="610"/>
        <v>318290.45999999996</v>
      </c>
      <c r="X458" s="111">
        <f t="shared" si="652"/>
        <v>0</v>
      </c>
      <c r="Y458" s="112">
        <f t="shared" si="611"/>
        <v>6534.7700000000186</v>
      </c>
    </row>
    <row r="459" spans="1:25" s="108" customFormat="1" ht="30" customHeight="1" x14ac:dyDescent="0.25">
      <c r="A459" s="115" t="s">
        <v>127</v>
      </c>
      <c r="B459" s="114" t="s">
        <v>39</v>
      </c>
      <c r="C459" s="116"/>
      <c r="D459" s="111">
        <v>1023000</v>
      </c>
      <c r="E459" s="111">
        <f t="shared" si="624"/>
        <v>0</v>
      </c>
      <c r="F459" s="111">
        <f t="shared" si="604"/>
        <v>1023000</v>
      </c>
      <c r="G459" s="111">
        <f t="shared" si="605"/>
        <v>1023000</v>
      </c>
      <c r="H459" s="111"/>
      <c r="I459" s="111"/>
      <c r="J459" s="111"/>
      <c r="K459" s="111">
        <f t="shared" si="606"/>
        <v>1023000</v>
      </c>
      <c r="L459" s="112">
        <v>213919.8</v>
      </c>
      <c r="M459" s="112">
        <v>241796.40000000002</v>
      </c>
      <c r="N459" s="113">
        <v>248993.34</v>
      </c>
      <c r="O459" s="111"/>
      <c r="P459" s="111">
        <f t="shared" si="607"/>
        <v>704709.54</v>
      </c>
      <c r="Q459" s="111">
        <v>153856.44</v>
      </c>
      <c r="R459" s="111">
        <v>300017.40000000002</v>
      </c>
      <c r="S459" s="112">
        <v>244300.93</v>
      </c>
      <c r="T459" s="111"/>
      <c r="U459" s="112">
        <f t="shared" si="608"/>
        <v>698174.77</v>
      </c>
      <c r="V459" s="111">
        <f t="shared" si="609"/>
        <v>0</v>
      </c>
      <c r="W459" s="111">
        <f t="shared" si="610"/>
        <v>318290.45999999996</v>
      </c>
      <c r="X459" s="111"/>
      <c r="Y459" s="112">
        <f t="shared" si="611"/>
        <v>6534.7700000000186</v>
      </c>
    </row>
    <row r="460" spans="1:25" s="108" customFormat="1" ht="30" customHeight="1" x14ac:dyDescent="0.25">
      <c r="A460" s="115" t="s">
        <v>129</v>
      </c>
      <c r="B460" s="114" t="s">
        <v>130</v>
      </c>
      <c r="C460" s="110">
        <v>100030000000</v>
      </c>
      <c r="D460" s="111">
        <f t="shared" ref="D460:D461" si="653">D461</f>
        <v>2433000</v>
      </c>
      <c r="E460" s="111">
        <f t="shared" si="624"/>
        <v>0</v>
      </c>
      <c r="F460" s="111">
        <f t="shared" si="604"/>
        <v>2433000</v>
      </c>
      <c r="G460" s="111">
        <f t="shared" si="605"/>
        <v>2433000</v>
      </c>
      <c r="H460" s="111">
        <f t="shared" ref="H460:J461" si="654">H461</f>
        <v>0</v>
      </c>
      <c r="I460" s="111">
        <f t="shared" si="654"/>
        <v>0</v>
      </c>
      <c r="J460" s="111">
        <f t="shared" si="654"/>
        <v>0</v>
      </c>
      <c r="K460" s="111">
        <f t="shared" si="606"/>
        <v>2433000</v>
      </c>
      <c r="L460" s="112">
        <f t="shared" ref="L460:T461" si="655">L461</f>
        <v>635128</v>
      </c>
      <c r="M460" s="112">
        <f t="shared" si="655"/>
        <v>644432.01</v>
      </c>
      <c r="N460" s="113">
        <f t="shared" si="655"/>
        <v>659522.01</v>
      </c>
      <c r="O460" s="111">
        <f t="shared" si="655"/>
        <v>0</v>
      </c>
      <c r="P460" s="111">
        <f t="shared" si="607"/>
        <v>1939082.02</v>
      </c>
      <c r="Q460" s="111">
        <f t="shared" si="655"/>
        <v>272104.65000000002</v>
      </c>
      <c r="R460" s="111">
        <f t="shared" si="655"/>
        <v>427539.12</v>
      </c>
      <c r="S460" s="112">
        <f t="shared" si="655"/>
        <v>482550.72</v>
      </c>
      <c r="T460" s="111">
        <f t="shared" si="655"/>
        <v>0</v>
      </c>
      <c r="U460" s="112">
        <f t="shared" si="608"/>
        <v>1182194.49</v>
      </c>
      <c r="V460" s="111">
        <f t="shared" si="609"/>
        <v>0</v>
      </c>
      <c r="W460" s="111">
        <f t="shared" si="610"/>
        <v>493917.98</v>
      </c>
      <c r="X460" s="111">
        <f t="shared" ref="X460:X461" si="656">X461</f>
        <v>0</v>
      </c>
      <c r="Y460" s="112">
        <f t="shared" si="611"/>
        <v>756887.53</v>
      </c>
    </row>
    <row r="461" spans="1:25" s="108" customFormat="1" ht="30" customHeight="1" x14ac:dyDescent="0.25">
      <c r="A461" s="115" t="s">
        <v>131</v>
      </c>
      <c r="B461" s="114" t="s">
        <v>132</v>
      </c>
      <c r="C461" s="110">
        <v>100030100000</v>
      </c>
      <c r="D461" s="111">
        <f t="shared" si="653"/>
        <v>2433000</v>
      </c>
      <c r="E461" s="111">
        <f t="shared" si="624"/>
        <v>0</v>
      </c>
      <c r="F461" s="111">
        <f t="shared" si="604"/>
        <v>2433000</v>
      </c>
      <c r="G461" s="111">
        <f t="shared" si="605"/>
        <v>2433000</v>
      </c>
      <c r="H461" s="111">
        <f t="shared" si="654"/>
        <v>0</v>
      </c>
      <c r="I461" s="111">
        <f t="shared" si="654"/>
        <v>0</v>
      </c>
      <c r="J461" s="111">
        <f t="shared" si="654"/>
        <v>0</v>
      </c>
      <c r="K461" s="111">
        <f t="shared" si="606"/>
        <v>2433000</v>
      </c>
      <c r="L461" s="112">
        <f t="shared" si="655"/>
        <v>635128</v>
      </c>
      <c r="M461" s="112">
        <f t="shared" si="655"/>
        <v>644432.01</v>
      </c>
      <c r="N461" s="113">
        <f t="shared" si="655"/>
        <v>659522.01</v>
      </c>
      <c r="O461" s="111">
        <f t="shared" si="655"/>
        <v>0</v>
      </c>
      <c r="P461" s="111">
        <f t="shared" si="607"/>
        <v>1939082.02</v>
      </c>
      <c r="Q461" s="111">
        <f t="shared" si="655"/>
        <v>272104.65000000002</v>
      </c>
      <c r="R461" s="111">
        <f t="shared" si="655"/>
        <v>427539.12</v>
      </c>
      <c r="S461" s="112">
        <f t="shared" si="655"/>
        <v>482550.72</v>
      </c>
      <c r="T461" s="111">
        <f t="shared" si="655"/>
        <v>0</v>
      </c>
      <c r="U461" s="112">
        <f t="shared" si="608"/>
        <v>1182194.49</v>
      </c>
      <c r="V461" s="111">
        <f t="shared" si="609"/>
        <v>0</v>
      </c>
      <c r="W461" s="111">
        <f t="shared" si="610"/>
        <v>493917.98</v>
      </c>
      <c r="X461" s="111">
        <f t="shared" si="656"/>
        <v>0</v>
      </c>
      <c r="Y461" s="112">
        <f t="shared" si="611"/>
        <v>756887.53</v>
      </c>
    </row>
    <row r="462" spans="1:25" s="108" customFormat="1" ht="30" customHeight="1" x14ac:dyDescent="0.25">
      <c r="A462" s="115" t="s">
        <v>133</v>
      </c>
      <c r="B462" s="114" t="s">
        <v>39</v>
      </c>
      <c r="C462" s="116"/>
      <c r="D462" s="111">
        <v>2433000</v>
      </c>
      <c r="E462" s="111">
        <f t="shared" si="624"/>
        <v>0</v>
      </c>
      <c r="F462" s="111">
        <f t="shared" si="604"/>
        <v>2433000</v>
      </c>
      <c r="G462" s="111">
        <f t="shared" si="605"/>
        <v>2433000</v>
      </c>
      <c r="H462" s="111"/>
      <c r="I462" s="111"/>
      <c r="J462" s="111"/>
      <c r="K462" s="111">
        <f t="shared" si="606"/>
        <v>2433000</v>
      </c>
      <c r="L462" s="112">
        <v>635128</v>
      </c>
      <c r="M462" s="112">
        <v>644432.01</v>
      </c>
      <c r="N462" s="113">
        <v>659522.01</v>
      </c>
      <c r="O462" s="111"/>
      <c r="P462" s="111">
        <f t="shared" si="607"/>
        <v>1939082.02</v>
      </c>
      <c r="Q462" s="111">
        <v>272104.65000000002</v>
      </c>
      <c r="R462" s="111">
        <v>427539.12</v>
      </c>
      <c r="S462" s="112">
        <v>482550.72</v>
      </c>
      <c r="T462" s="111"/>
      <c r="U462" s="112">
        <f t="shared" si="608"/>
        <v>1182194.49</v>
      </c>
      <c r="V462" s="111">
        <f t="shared" si="609"/>
        <v>0</v>
      </c>
      <c r="W462" s="111">
        <f t="shared" si="610"/>
        <v>493917.98</v>
      </c>
      <c r="X462" s="111"/>
      <c r="Y462" s="112">
        <f t="shared" si="611"/>
        <v>756887.53</v>
      </c>
    </row>
    <row r="463" spans="1:25" s="108" customFormat="1" ht="30" customHeight="1" x14ac:dyDescent="0.25">
      <c r="A463" s="115" t="s">
        <v>136</v>
      </c>
      <c r="B463" s="114" t="s">
        <v>137</v>
      </c>
      <c r="C463" s="110">
        <v>100030000000</v>
      </c>
      <c r="D463" s="111">
        <f t="shared" ref="D463:D464" si="657">D464</f>
        <v>1052000</v>
      </c>
      <c r="E463" s="111">
        <f t="shared" si="624"/>
        <v>0</v>
      </c>
      <c r="F463" s="111">
        <f t="shared" si="604"/>
        <v>1052000</v>
      </c>
      <c r="G463" s="111">
        <f t="shared" si="605"/>
        <v>1052000</v>
      </c>
      <c r="H463" s="111">
        <f t="shared" ref="H463:J464" si="658">H464</f>
        <v>0</v>
      </c>
      <c r="I463" s="111">
        <f t="shared" si="658"/>
        <v>0</v>
      </c>
      <c r="J463" s="111">
        <f t="shared" si="658"/>
        <v>0</v>
      </c>
      <c r="K463" s="111">
        <f t="shared" si="606"/>
        <v>1052000</v>
      </c>
      <c r="L463" s="112">
        <f t="shared" ref="L463:T464" si="659">L464</f>
        <v>174382.07999999999</v>
      </c>
      <c r="M463" s="112">
        <f t="shared" si="659"/>
        <v>205577.47999999998</v>
      </c>
      <c r="N463" s="113">
        <f t="shared" si="659"/>
        <v>210169.45</v>
      </c>
      <c r="O463" s="111">
        <f t="shared" si="659"/>
        <v>0</v>
      </c>
      <c r="P463" s="111">
        <f t="shared" si="607"/>
        <v>590129.01</v>
      </c>
      <c r="Q463" s="111">
        <f t="shared" si="659"/>
        <v>174382.07999999999</v>
      </c>
      <c r="R463" s="111">
        <f t="shared" si="659"/>
        <v>205577.47999999998</v>
      </c>
      <c r="S463" s="112">
        <f t="shared" si="659"/>
        <v>210169.45</v>
      </c>
      <c r="T463" s="111">
        <f t="shared" si="659"/>
        <v>0</v>
      </c>
      <c r="U463" s="112">
        <f t="shared" si="608"/>
        <v>590129.01</v>
      </c>
      <c r="V463" s="111">
        <f t="shared" si="609"/>
        <v>0</v>
      </c>
      <c r="W463" s="111">
        <f t="shared" si="610"/>
        <v>461870.99</v>
      </c>
      <c r="X463" s="111">
        <f t="shared" ref="X463:X464" si="660">X464</f>
        <v>0</v>
      </c>
      <c r="Y463" s="112">
        <f t="shared" si="611"/>
        <v>0</v>
      </c>
    </row>
    <row r="464" spans="1:25" s="108" customFormat="1" ht="30" customHeight="1" x14ac:dyDescent="0.25">
      <c r="A464" s="115" t="s">
        <v>138</v>
      </c>
      <c r="B464" s="114" t="s">
        <v>139</v>
      </c>
      <c r="C464" s="110">
        <v>100030300014</v>
      </c>
      <c r="D464" s="111">
        <f t="shared" si="657"/>
        <v>1052000</v>
      </c>
      <c r="E464" s="111">
        <f t="shared" si="624"/>
        <v>0</v>
      </c>
      <c r="F464" s="111">
        <f t="shared" si="604"/>
        <v>1052000</v>
      </c>
      <c r="G464" s="111">
        <f t="shared" si="605"/>
        <v>1052000</v>
      </c>
      <c r="H464" s="111">
        <f t="shared" si="658"/>
        <v>0</v>
      </c>
      <c r="I464" s="111">
        <f t="shared" si="658"/>
        <v>0</v>
      </c>
      <c r="J464" s="111">
        <f t="shared" si="658"/>
        <v>0</v>
      </c>
      <c r="K464" s="111">
        <f t="shared" si="606"/>
        <v>1052000</v>
      </c>
      <c r="L464" s="112">
        <f t="shared" si="659"/>
        <v>174382.07999999999</v>
      </c>
      <c r="M464" s="112">
        <f t="shared" si="659"/>
        <v>205577.47999999998</v>
      </c>
      <c r="N464" s="113">
        <f t="shared" si="659"/>
        <v>210169.45</v>
      </c>
      <c r="O464" s="111">
        <f t="shared" si="659"/>
        <v>0</v>
      </c>
      <c r="P464" s="111">
        <f t="shared" si="607"/>
        <v>590129.01</v>
      </c>
      <c r="Q464" s="111">
        <f t="shared" si="659"/>
        <v>174382.07999999999</v>
      </c>
      <c r="R464" s="111">
        <f t="shared" si="659"/>
        <v>205577.47999999998</v>
      </c>
      <c r="S464" s="112">
        <f t="shared" si="659"/>
        <v>210169.45</v>
      </c>
      <c r="T464" s="111">
        <f t="shared" si="659"/>
        <v>0</v>
      </c>
      <c r="U464" s="112">
        <f t="shared" si="608"/>
        <v>590129.01</v>
      </c>
      <c r="V464" s="111">
        <f t="shared" si="609"/>
        <v>0</v>
      </c>
      <c r="W464" s="111">
        <f t="shared" si="610"/>
        <v>461870.99</v>
      </c>
      <c r="X464" s="111">
        <f t="shared" si="660"/>
        <v>0</v>
      </c>
      <c r="Y464" s="112">
        <f t="shared" si="611"/>
        <v>0</v>
      </c>
    </row>
    <row r="465" spans="1:25" s="108" customFormat="1" ht="30" customHeight="1" x14ac:dyDescent="0.25">
      <c r="A465" s="115" t="s">
        <v>140</v>
      </c>
      <c r="B465" s="114" t="s">
        <v>39</v>
      </c>
      <c r="C465" s="116"/>
      <c r="D465" s="111">
        <v>1052000</v>
      </c>
      <c r="E465" s="111">
        <f t="shared" si="624"/>
        <v>0</v>
      </c>
      <c r="F465" s="111">
        <f t="shared" si="604"/>
        <v>1052000</v>
      </c>
      <c r="G465" s="111">
        <f t="shared" si="605"/>
        <v>1052000</v>
      </c>
      <c r="H465" s="111"/>
      <c r="I465" s="111"/>
      <c r="J465" s="111"/>
      <c r="K465" s="111">
        <f t="shared" si="606"/>
        <v>1052000</v>
      </c>
      <c r="L465" s="112">
        <v>174382.07999999999</v>
      </c>
      <c r="M465" s="112">
        <v>205577.47999999998</v>
      </c>
      <c r="N465" s="113">
        <v>210169.45</v>
      </c>
      <c r="O465" s="111"/>
      <c r="P465" s="111">
        <f t="shared" si="607"/>
        <v>590129.01</v>
      </c>
      <c r="Q465" s="111">
        <v>174382.07999999999</v>
      </c>
      <c r="R465" s="111">
        <v>205577.47999999998</v>
      </c>
      <c r="S465" s="112">
        <v>210169.45</v>
      </c>
      <c r="T465" s="111"/>
      <c r="U465" s="112">
        <f t="shared" si="608"/>
        <v>590129.01</v>
      </c>
      <c r="V465" s="111">
        <f t="shared" si="609"/>
        <v>0</v>
      </c>
      <c r="W465" s="111">
        <f t="shared" si="610"/>
        <v>461870.99</v>
      </c>
      <c r="X465" s="111"/>
      <c r="Y465" s="112">
        <f t="shared" si="611"/>
        <v>0</v>
      </c>
    </row>
    <row r="466" spans="1:25" s="108" customFormat="1" ht="30" customHeight="1" x14ac:dyDescent="0.25">
      <c r="A466" s="115" t="s">
        <v>142</v>
      </c>
      <c r="B466" s="114" t="s">
        <v>143</v>
      </c>
      <c r="C466" s="110">
        <v>100030000000</v>
      </c>
      <c r="D466" s="111">
        <f t="shared" ref="D466:D467" si="661">D467</f>
        <v>995000</v>
      </c>
      <c r="E466" s="111">
        <f t="shared" si="624"/>
        <v>0</v>
      </c>
      <c r="F466" s="111">
        <f t="shared" si="604"/>
        <v>995000</v>
      </c>
      <c r="G466" s="111">
        <f t="shared" si="605"/>
        <v>995000</v>
      </c>
      <c r="H466" s="111">
        <f t="shared" ref="H466:J467" si="662">H467</f>
        <v>0</v>
      </c>
      <c r="I466" s="111">
        <f t="shared" si="662"/>
        <v>0</v>
      </c>
      <c r="J466" s="111">
        <f t="shared" si="662"/>
        <v>0</v>
      </c>
      <c r="K466" s="111">
        <f t="shared" si="606"/>
        <v>995000</v>
      </c>
      <c r="L466" s="112">
        <f t="shared" ref="L466:T467" si="663">L467</f>
        <v>188292.36</v>
      </c>
      <c r="M466" s="112">
        <f t="shared" si="663"/>
        <v>199264.44</v>
      </c>
      <c r="N466" s="113">
        <f t="shared" si="663"/>
        <v>218316.63</v>
      </c>
      <c r="O466" s="111">
        <f t="shared" si="663"/>
        <v>0</v>
      </c>
      <c r="P466" s="111">
        <f t="shared" si="607"/>
        <v>605873.42999999993</v>
      </c>
      <c r="Q466" s="111">
        <f t="shared" si="663"/>
        <v>186338.52</v>
      </c>
      <c r="R466" s="111">
        <f t="shared" si="663"/>
        <v>195645.25999999998</v>
      </c>
      <c r="S466" s="112">
        <f t="shared" si="663"/>
        <v>218316.63</v>
      </c>
      <c r="T466" s="111">
        <f t="shared" si="663"/>
        <v>0</v>
      </c>
      <c r="U466" s="112">
        <f t="shared" si="608"/>
        <v>600300.40999999992</v>
      </c>
      <c r="V466" s="111">
        <f t="shared" si="609"/>
        <v>0</v>
      </c>
      <c r="W466" s="111">
        <f t="shared" si="610"/>
        <v>389126.57000000007</v>
      </c>
      <c r="X466" s="111">
        <f t="shared" ref="X466:X467" si="664">X467</f>
        <v>0</v>
      </c>
      <c r="Y466" s="112">
        <f t="shared" si="611"/>
        <v>5573.0200000000186</v>
      </c>
    </row>
    <row r="467" spans="1:25" s="108" customFormat="1" ht="30" customHeight="1" x14ac:dyDescent="0.25">
      <c r="A467" s="115" t="s">
        <v>144</v>
      </c>
      <c r="B467" s="114" t="s">
        <v>145</v>
      </c>
      <c r="C467" s="110">
        <v>100030300016</v>
      </c>
      <c r="D467" s="111">
        <f t="shared" si="661"/>
        <v>995000</v>
      </c>
      <c r="E467" s="111">
        <f t="shared" si="624"/>
        <v>0</v>
      </c>
      <c r="F467" s="111">
        <f t="shared" si="604"/>
        <v>995000</v>
      </c>
      <c r="G467" s="111">
        <f t="shared" si="605"/>
        <v>995000</v>
      </c>
      <c r="H467" s="111">
        <f t="shared" si="662"/>
        <v>0</v>
      </c>
      <c r="I467" s="111">
        <f t="shared" si="662"/>
        <v>0</v>
      </c>
      <c r="J467" s="111">
        <f t="shared" si="662"/>
        <v>0</v>
      </c>
      <c r="K467" s="111">
        <f t="shared" si="606"/>
        <v>995000</v>
      </c>
      <c r="L467" s="112">
        <f t="shared" si="663"/>
        <v>188292.36</v>
      </c>
      <c r="M467" s="112">
        <f t="shared" si="663"/>
        <v>199264.44</v>
      </c>
      <c r="N467" s="113">
        <f t="shared" si="663"/>
        <v>218316.63</v>
      </c>
      <c r="O467" s="111">
        <f t="shared" si="663"/>
        <v>0</v>
      </c>
      <c r="P467" s="111">
        <f t="shared" si="607"/>
        <v>605873.42999999993</v>
      </c>
      <c r="Q467" s="111">
        <f t="shared" si="663"/>
        <v>186338.52</v>
      </c>
      <c r="R467" s="111">
        <f t="shared" si="663"/>
        <v>195645.25999999998</v>
      </c>
      <c r="S467" s="112">
        <f t="shared" si="663"/>
        <v>218316.63</v>
      </c>
      <c r="T467" s="111">
        <f t="shared" si="663"/>
        <v>0</v>
      </c>
      <c r="U467" s="112">
        <f t="shared" si="608"/>
        <v>600300.40999999992</v>
      </c>
      <c r="V467" s="111">
        <f t="shared" si="609"/>
        <v>0</v>
      </c>
      <c r="W467" s="111">
        <f t="shared" si="610"/>
        <v>389126.57000000007</v>
      </c>
      <c r="X467" s="111">
        <f t="shared" si="664"/>
        <v>0</v>
      </c>
      <c r="Y467" s="112">
        <f t="shared" si="611"/>
        <v>5573.0200000000186</v>
      </c>
    </row>
    <row r="468" spans="1:25" s="108" customFormat="1" ht="30" customHeight="1" x14ac:dyDescent="0.25">
      <c r="A468" s="115" t="s">
        <v>146</v>
      </c>
      <c r="B468" s="114" t="s">
        <v>39</v>
      </c>
      <c r="C468" s="116"/>
      <c r="D468" s="111">
        <v>995000</v>
      </c>
      <c r="E468" s="111">
        <f t="shared" si="624"/>
        <v>0</v>
      </c>
      <c r="F468" s="111">
        <f t="shared" si="604"/>
        <v>995000</v>
      </c>
      <c r="G468" s="111">
        <f t="shared" si="605"/>
        <v>995000</v>
      </c>
      <c r="H468" s="111"/>
      <c r="I468" s="111"/>
      <c r="J468" s="111"/>
      <c r="K468" s="111">
        <f t="shared" si="606"/>
        <v>995000</v>
      </c>
      <c r="L468" s="112">
        <v>188292.36</v>
      </c>
      <c r="M468" s="112">
        <v>199264.44</v>
      </c>
      <c r="N468" s="113">
        <v>218316.63</v>
      </c>
      <c r="O468" s="111"/>
      <c r="P468" s="111">
        <f t="shared" si="607"/>
        <v>605873.42999999993</v>
      </c>
      <c r="Q468" s="111">
        <v>186338.52</v>
      </c>
      <c r="R468" s="111">
        <v>195645.25999999998</v>
      </c>
      <c r="S468" s="112">
        <v>218316.63</v>
      </c>
      <c r="T468" s="111"/>
      <c r="U468" s="112">
        <f t="shared" si="608"/>
        <v>600300.40999999992</v>
      </c>
      <c r="V468" s="111">
        <f t="shared" si="609"/>
        <v>0</v>
      </c>
      <c r="W468" s="111">
        <f t="shared" si="610"/>
        <v>389126.57000000007</v>
      </c>
      <c r="X468" s="111"/>
      <c r="Y468" s="112">
        <f t="shared" si="611"/>
        <v>5573.0200000000186</v>
      </c>
    </row>
    <row r="469" spans="1:25" s="108" customFormat="1" ht="30" customHeight="1" x14ac:dyDescent="0.25">
      <c r="A469" s="115" t="s">
        <v>148</v>
      </c>
      <c r="B469" s="114" t="s">
        <v>149</v>
      </c>
      <c r="C469" s="110">
        <v>100030000000</v>
      </c>
      <c r="D469" s="111">
        <f t="shared" ref="D469:D470" si="665">D470</f>
        <v>452000</v>
      </c>
      <c r="E469" s="111">
        <f t="shared" si="624"/>
        <v>158547</v>
      </c>
      <c r="F469" s="111">
        <f t="shared" si="604"/>
        <v>610547</v>
      </c>
      <c r="G469" s="111">
        <f t="shared" si="605"/>
        <v>452000</v>
      </c>
      <c r="H469" s="111">
        <f t="shared" ref="H469:J470" si="666">H470</f>
        <v>0</v>
      </c>
      <c r="I469" s="111">
        <f t="shared" si="666"/>
        <v>0</v>
      </c>
      <c r="J469" s="111">
        <f t="shared" si="666"/>
        <v>158547</v>
      </c>
      <c r="K469" s="111">
        <f t="shared" si="606"/>
        <v>610547</v>
      </c>
      <c r="L469" s="112">
        <f t="shared" ref="L469:T470" si="667">L470</f>
        <v>305711.11</v>
      </c>
      <c r="M469" s="112">
        <f t="shared" si="667"/>
        <v>304835.89</v>
      </c>
      <c r="N469" s="113">
        <f t="shared" si="667"/>
        <v>0</v>
      </c>
      <c r="O469" s="111">
        <f t="shared" si="667"/>
        <v>0</v>
      </c>
      <c r="P469" s="111">
        <f t="shared" si="607"/>
        <v>610547</v>
      </c>
      <c r="Q469" s="111">
        <f t="shared" si="667"/>
        <v>305711.11</v>
      </c>
      <c r="R469" s="111">
        <f t="shared" si="667"/>
        <v>304835.89</v>
      </c>
      <c r="S469" s="112">
        <f t="shared" si="667"/>
        <v>0</v>
      </c>
      <c r="T469" s="111">
        <f t="shared" si="667"/>
        <v>0</v>
      </c>
      <c r="U469" s="112">
        <f t="shared" si="608"/>
        <v>610547</v>
      </c>
      <c r="V469" s="111">
        <f t="shared" si="609"/>
        <v>0</v>
      </c>
      <c r="W469" s="111">
        <f t="shared" si="610"/>
        <v>0</v>
      </c>
      <c r="X469" s="111">
        <f t="shared" ref="X469:X470" si="668">X470</f>
        <v>0</v>
      </c>
      <c r="Y469" s="112">
        <f t="shared" si="611"/>
        <v>0</v>
      </c>
    </row>
    <row r="470" spans="1:25" s="108" customFormat="1" ht="30" customHeight="1" x14ac:dyDescent="0.25">
      <c r="A470" s="115" t="s">
        <v>150</v>
      </c>
      <c r="B470" s="114" t="s">
        <v>151</v>
      </c>
      <c r="C470" s="110">
        <v>100030300017</v>
      </c>
      <c r="D470" s="111">
        <f t="shared" si="665"/>
        <v>452000</v>
      </c>
      <c r="E470" s="111">
        <f t="shared" si="624"/>
        <v>158547</v>
      </c>
      <c r="F470" s="111">
        <f t="shared" si="604"/>
        <v>610547</v>
      </c>
      <c r="G470" s="111">
        <f t="shared" si="605"/>
        <v>452000</v>
      </c>
      <c r="H470" s="111">
        <f t="shared" si="666"/>
        <v>0</v>
      </c>
      <c r="I470" s="111">
        <f t="shared" si="666"/>
        <v>0</v>
      </c>
      <c r="J470" s="111">
        <f t="shared" si="666"/>
        <v>158547</v>
      </c>
      <c r="K470" s="111">
        <f t="shared" si="606"/>
        <v>610547</v>
      </c>
      <c r="L470" s="112">
        <f t="shared" si="667"/>
        <v>305711.11</v>
      </c>
      <c r="M470" s="112">
        <f t="shared" si="667"/>
        <v>304835.89</v>
      </c>
      <c r="N470" s="113">
        <f t="shared" si="667"/>
        <v>0</v>
      </c>
      <c r="O470" s="111">
        <f t="shared" si="667"/>
        <v>0</v>
      </c>
      <c r="P470" s="111">
        <f t="shared" si="607"/>
        <v>610547</v>
      </c>
      <c r="Q470" s="111">
        <f t="shared" si="667"/>
        <v>305711.11</v>
      </c>
      <c r="R470" s="111">
        <f t="shared" si="667"/>
        <v>304835.89</v>
      </c>
      <c r="S470" s="112">
        <f t="shared" si="667"/>
        <v>0</v>
      </c>
      <c r="T470" s="111">
        <f t="shared" si="667"/>
        <v>0</v>
      </c>
      <c r="U470" s="112">
        <f t="shared" si="608"/>
        <v>610547</v>
      </c>
      <c r="V470" s="111">
        <f t="shared" si="609"/>
        <v>0</v>
      </c>
      <c r="W470" s="111">
        <f t="shared" si="610"/>
        <v>0</v>
      </c>
      <c r="X470" s="111">
        <f t="shared" si="668"/>
        <v>0</v>
      </c>
      <c r="Y470" s="112">
        <f t="shared" si="611"/>
        <v>0</v>
      </c>
    </row>
    <row r="471" spans="1:25" s="108" customFormat="1" ht="30" customHeight="1" x14ac:dyDescent="0.25">
      <c r="A471" s="115" t="s">
        <v>152</v>
      </c>
      <c r="B471" s="114" t="s">
        <v>39</v>
      </c>
      <c r="C471" s="116"/>
      <c r="D471" s="111">
        <v>452000</v>
      </c>
      <c r="E471" s="111">
        <f t="shared" si="624"/>
        <v>158547</v>
      </c>
      <c r="F471" s="111">
        <f t="shared" si="604"/>
        <v>610547</v>
      </c>
      <c r="G471" s="111">
        <f t="shared" si="605"/>
        <v>452000</v>
      </c>
      <c r="H471" s="111"/>
      <c r="I471" s="111"/>
      <c r="J471" s="111">
        <v>158547</v>
      </c>
      <c r="K471" s="111">
        <f t="shared" si="606"/>
        <v>610547</v>
      </c>
      <c r="L471" s="112">
        <v>305711.11</v>
      </c>
      <c r="M471" s="112">
        <v>304835.89</v>
      </c>
      <c r="N471" s="113">
        <v>0</v>
      </c>
      <c r="O471" s="111"/>
      <c r="P471" s="111">
        <f t="shared" si="607"/>
        <v>610547</v>
      </c>
      <c r="Q471" s="111">
        <v>305711.11</v>
      </c>
      <c r="R471" s="111">
        <v>304835.89</v>
      </c>
      <c r="S471" s="112">
        <v>0</v>
      </c>
      <c r="T471" s="111"/>
      <c r="U471" s="112">
        <f t="shared" si="608"/>
        <v>610547</v>
      </c>
      <c r="V471" s="111">
        <f t="shared" si="609"/>
        <v>0</v>
      </c>
      <c r="W471" s="111">
        <f t="shared" si="610"/>
        <v>0</v>
      </c>
      <c r="X471" s="111"/>
      <c r="Y471" s="112">
        <f t="shared" si="611"/>
        <v>0</v>
      </c>
    </row>
    <row r="472" spans="1:25" s="98" customFormat="1" ht="39.950000000000003" customHeight="1" x14ac:dyDescent="0.25">
      <c r="A472" s="98" t="s">
        <v>170</v>
      </c>
      <c r="B472" s="99" t="s">
        <v>156</v>
      </c>
      <c r="C472" s="107">
        <v>100000100002000</v>
      </c>
      <c r="D472" s="101">
        <f t="shared" ref="D472:D474" si="669">D473</f>
        <v>74000</v>
      </c>
      <c r="E472" s="101">
        <f t="shared" si="624"/>
        <v>0</v>
      </c>
      <c r="F472" s="101">
        <f t="shared" si="604"/>
        <v>74000</v>
      </c>
      <c r="G472" s="101">
        <f t="shared" si="605"/>
        <v>74000</v>
      </c>
      <c r="H472" s="101">
        <f t="shared" ref="H472:J474" si="670">H473</f>
        <v>0</v>
      </c>
      <c r="I472" s="101">
        <f t="shared" si="670"/>
        <v>0</v>
      </c>
      <c r="J472" s="101">
        <f t="shared" si="670"/>
        <v>0</v>
      </c>
      <c r="K472" s="101">
        <f t="shared" si="606"/>
        <v>74000</v>
      </c>
      <c r="L472" s="102">
        <f>L473</f>
        <v>18501</v>
      </c>
      <c r="M472" s="102">
        <f t="shared" ref="M472:T476" si="671">M473</f>
        <v>18501</v>
      </c>
      <c r="N472" s="103">
        <f t="shared" si="671"/>
        <v>18501</v>
      </c>
      <c r="O472" s="101">
        <f t="shared" si="671"/>
        <v>0</v>
      </c>
      <c r="P472" s="101">
        <f t="shared" si="607"/>
        <v>55503</v>
      </c>
      <c r="Q472" s="101">
        <f t="shared" si="671"/>
        <v>18501</v>
      </c>
      <c r="R472" s="101">
        <f t="shared" si="671"/>
        <v>6167</v>
      </c>
      <c r="S472" s="102">
        <f t="shared" si="671"/>
        <v>18501</v>
      </c>
      <c r="T472" s="101">
        <f t="shared" si="671"/>
        <v>0</v>
      </c>
      <c r="U472" s="102">
        <f t="shared" si="608"/>
        <v>43169</v>
      </c>
      <c r="V472" s="101">
        <f t="shared" si="609"/>
        <v>0</v>
      </c>
      <c r="W472" s="101">
        <f t="shared" si="610"/>
        <v>18497</v>
      </c>
      <c r="X472" s="101">
        <f t="shared" ref="X472" si="672">X473</f>
        <v>0</v>
      </c>
      <c r="Y472" s="102">
        <f t="shared" si="611"/>
        <v>12334</v>
      </c>
    </row>
    <row r="473" spans="1:25" s="108" customFormat="1" ht="39.950000000000003" customHeight="1" x14ac:dyDescent="0.25">
      <c r="A473" s="108" t="s">
        <v>53</v>
      </c>
      <c r="B473" s="109" t="s">
        <v>169</v>
      </c>
      <c r="C473" s="110">
        <v>100000000000</v>
      </c>
      <c r="D473" s="111">
        <f t="shared" si="669"/>
        <v>74000</v>
      </c>
      <c r="E473" s="111">
        <f t="shared" si="624"/>
        <v>0</v>
      </c>
      <c r="F473" s="111">
        <f t="shared" si="604"/>
        <v>74000</v>
      </c>
      <c r="G473" s="111">
        <f t="shared" si="605"/>
        <v>74000</v>
      </c>
      <c r="H473" s="111">
        <f t="shared" si="670"/>
        <v>0</v>
      </c>
      <c r="I473" s="111">
        <f t="shared" si="670"/>
        <v>0</v>
      </c>
      <c r="J473" s="111">
        <f t="shared" si="670"/>
        <v>0</v>
      </c>
      <c r="K473" s="111">
        <f t="shared" si="606"/>
        <v>74000</v>
      </c>
      <c r="L473" s="112">
        <f>L474</f>
        <v>18501</v>
      </c>
      <c r="M473" s="112">
        <f t="shared" si="671"/>
        <v>18501</v>
      </c>
      <c r="N473" s="113">
        <f t="shared" si="671"/>
        <v>18501</v>
      </c>
      <c r="O473" s="111">
        <f t="shared" si="671"/>
        <v>0</v>
      </c>
      <c r="P473" s="111">
        <f t="shared" si="607"/>
        <v>55503</v>
      </c>
      <c r="Q473" s="111">
        <f t="shared" si="671"/>
        <v>18501</v>
      </c>
      <c r="R473" s="111">
        <f t="shared" si="671"/>
        <v>6167</v>
      </c>
      <c r="S473" s="112">
        <f t="shared" si="671"/>
        <v>18501</v>
      </c>
      <c r="T473" s="111">
        <f t="shared" si="671"/>
        <v>0</v>
      </c>
      <c r="U473" s="112">
        <f t="shared" si="608"/>
        <v>43169</v>
      </c>
      <c r="V473" s="111">
        <f t="shared" si="609"/>
        <v>0</v>
      </c>
      <c r="W473" s="111">
        <f t="shared" si="610"/>
        <v>18497</v>
      </c>
      <c r="X473" s="111"/>
      <c r="Y473" s="112">
        <f t="shared" si="611"/>
        <v>12334</v>
      </c>
    </row>
    <row r="474" spans="1:25" s="108" customFormat="1" ht="39.950000000000003" customHeight="1" x14ac:dyDescent="0.25">
      <c r="A474" s="108" t="s">
        <v>54</v>
      </c>
      <c r="B474" s="114" t="s">
        <v>55</v>
      </c>
      <c r="C474" s="110">
        <v>100030000000</v>
      </c>
      <c r="D474" s="111">
        <f t="shared" si="669"/>
        <v>74000</v>
      </c>
      <c r="E474" s="111">
        <f t="shared" si="624"/>
        <v>0</v>
      </c>
      <c r="F474" s="111">
        <f t="shared" si="604"/>
        <v>74000</v>
      </c>
      <c r="G474" s="111">
        <f t="shared" si="605"/>
        <v>74000</v>
      </c>
      <c r="H474" s="111">
        <f t="shared" si="670"/>
        <v>0</v>
      </c>
      <c r="I474" s="111">
        <f t="shared" si="670"/>
        <v>0</v>
      </c>
      <c r="J474" s="111">
        <f t="shared" si="670"/>
        <v>0</v>
      </c>
      <c r="K474" s="111">
        <f t="shared" si="606"/>
        <v>74000</v>
      </c>
      <c r="L474" s="112">
        <f>L475</f>
        <v>18501</v>
      </c>
      <c r="M474" s="112">
        <f t="shared" si="671"/>
        <v>18501</v>
      </c>
      <c r="N474" s="113">
        <f t="shared" si="671"/>
        <v>18501</v>
      </c>
      <c r="O474" s="111">
        <f t="shared" si="671"/>
        <v>0</v>
      </c>
      <c r="P474" s="111">
        <f t="shared" si="607"/>
        <v>55503</v>
      </c>
      <c r="Q474" s="111">
        <f t="shared" si="671"/>
        <v>18501</v>
      </c>
      <c r="R474" s="111">
        <f t="shared" si="671"/>
        <v>6167</v>
      </c>
      <c r="S474" s="112">
        <f t="shared" si="671"/>
        <v>18501</v>
      </c>
      <c r="T474" s="111">
        <f t="shared" si="671"/>
        <v>0</v>
      </c>
      <c r="U474" s="112">
        <f t="shared" si="608"/>
        <v>43169</v>
      </c>
      <c r="V474" s="111">
        <f t="shared" si="609"/>
        <v>0</v>
      </c>
      <c r="W474" s="111">
        <f t="shared" si="610"/>
        <v>18497</v>
      </c>
      <c r="X474" s="111"/>
      <c r="Y474" s="112">
        <f t="shared" si="611"/>
        <v>12334</v>
      </c>
    </row>
    <row r="475" spans="1:25" s="108" customFormat="1" ht="30" customHeight="1" x14ac:dyDescent="0.25">
      <c r="A475" s="115" t="s">
        <v>129</v>
      </c>
      <c r="B475" s="114" t="s">
        <v>130</v>
      </c>
      <c r="C475" s="110">
        <v>100030000000</v>
      </c>
      <c r="D475" s="111">
        <f>D476</f>
        <v>74000</v>
      </c>
      <c r="E475" s="111">
        <f t="shared" si="624"/>
        <v>0</v>
      </c>
      <c r="F475" s="111">
        <f t="shared" si="604"/>
        <v>74000</v>
      </c>
      <c r="G475" s="111">
        <f t="shared" si="605"/>
        <v>74000</v>
      </c>
      <c r="H475" s="111"/>
      <c r="I475" s="111"/>
      <c r="J475" s="111"/>
      <c r="K475" s="111">
        <f t="shared" si="606"/>
        <v>74000</v>
      </c>
      <c r="L475" s="112">
        <f>L476</f>
        <v>18501</v>
      </c>
      <c r="M475" s="112">
        <f t="shared" si="671"/>
        <v>18501</v>
      </c>
      <c r="N475" s="113">
        <f t="shared" si="671"/>
        <v>18501</v>
      </c>
      <c r="O475" s="111">
        <f t="shared" si="671"/>
        <v>0</v>
      </c>
      <c r="P475" s="111">
        <f t="shared" si="607"/>
        <v>55503</v>
      </c>
      <c r="Q475" s="111">
        <f t="shared" si="671"/>
        <v>18501</v>
      </c>
      <c r="R475" s="111">
        <f t="shared" si="671"/>
        <v>6167</v>
      </c>
      <c r="S475" s="112">
        <f t="shared" si="671"/>
        <v>18501</v>
      </c>
      <c r="T475" s="111">
        <f t="shared" si="671"/>
        <v>0</v>
      </c>
      <c r="U475" s="112">
        <f t="shared" si="608"/>
        <v>43169</v>
      </c>
      <c r="V475" s="111">
        <f t="shared" si="609"/>
        <v>0</v>
      </c>
      <c r="W475" s="111">
        <f t="shared" si="610"/>
        <v>18497</v>
      </c>
      <c r="X475" s="111"/>
      <c r="Y475" s="112">
        <f t="shared" si="611"/>
        <v>12334</v>
      </c>
    </row>
    <row r="476" spans="1:25" s="108" customFormat="1" ht="30" customHeight="1" x14ac:dyDescent="0.25">
      <c r="A476" s="115" t="s">
        <v>131</v>
      </c>
      <c r="B476" s="114" t="s">
        <v>132</v>
      </c>
      <c r="C476" s="110">
        <v>100030100000</v>
      </c>
      <c r="D476" s="111">
        <f>D477</f>
        <v>74000</v>
      </c>
      <c r="E476" s="111">
        <f t="shared" si="624"/>
        <v>0</v>
      </c>
      <c r="F476" s="111">
        <f t="shared" si="604"/>
        <v>74000</v>
      </c>
      <c r="G476" s="111">
        <f t="shared" si="605"/>
        <v>74000</v>
      </c>
      <c r="H476" s="111"/>
      <c r="I476" s="111"/>
      <c r="J476" s="111"/>
      <c r="K476" s="111">
        <f t="shared" si="606"/>
        <v>74000</v>
      </c>
      <c r="L476" s="112">
        <f>L477</f>
        <v>18501</v>
      </c>
      <c r="M476" s="112">
        <f t="shared" si="671"/>
        <v>18501</v>
      </c>
      <c r="N476" s="113">
        <f t="shared" si="671"/>
        <v>18501</v>
      </c>
      <c r="O476" s="111">
        <f t="shared" si="671"/>
        <v>0</v>
      </c>
      <c r="P476" s="111">
        <f t="shared" si="607"/>
        <v>55503</v>
      </c>
      <c r="Q476" s="111">
        <f t="shared" si="671"/>
        <v>18501</v>
      </c>
      <c r="R476" s="111">
        <f t="shared" si="671"/>
        <v>6167</v>
      </c>
      <c r="S476" s="112">
        <f t="shared" si="671"/>
        <v>18501</v>
      </c>
      <c r="T476" s="111">
        <f t="shared" si="671"/>
        <v>0</v>
      </c>
      <c r="U476" s="112">
        <f t="shared" si="608"/>
        <v>43169</v>
      </c>
      <c r="V476" s="111">
        <f t="shared" si="609"/>
        <v>0</v>
      </c>
      <c r="W476" s="111">
        <f t="shared" si="610"/>
        <v>18497</v>
      </c>
      <c r="X476" s="111"/>
      <c r="Y476" s="112">
        <f t="shared" si="611"/>
        <v>12334</v>
      </c>
    </row>
    <row r="477" spans="1:25" s="108" customFormat="1" ht="30" customHeight="1" x14ac:dyDescent="0.25">
      <c r="A477" s="115" t="s">
        <v>133</v>
      </c>
      <c r="B477" s="114" t="s">
        <v>39</v>
      </c>
      <c r="C477" s="116"/>
      <c r="D477" s="111">
        <v>74000</v>
      </c>
      <c r="E477" s="111">
        <f t="shared" si="624"/>
        <v>0</v>
      </c>
      <c r="F477" s="111">
        <f t="shared" si="604"/>
        <v>74000</v>
      </c>
      <c r="G477" s="111">
        <f t="shared" si="605"/>
        <v>74000</v>
      </c>
      <c r="H477" s="111"/>
      <c r="I477" s="111"/>
      <c r="J477" s="111"/>
      <c r="K477" s="111">
        <f t="shared" si="606"/>
        <v>74000</v>
      </c>
      <c r="L477" s="112">
        <v>18501</v>
      </c>
      <c r="M477" s="112">
        <v>18501</v>
      </c>
      <c r="N477" s="113">
        <v>18501</v>
      </c>
      <c r="O477" s="111"/>
      <c r="P477" s="111">
        <f t="shared" si="607"/>
        <v>55503</v>
      </c>
      <c r="Q477" s="111">
        <v>18501</v>
      </c>
      <c r="R477" s="111">
        <v>6167</v>
      </c>
      <c r="S477" s="112">
        <v>18501</v>
      </c>
      <c r="T477" s="111"/>
      <c r="U477" s="112">
        <f t="shared" si="608"/>
        <v>43169</v>
      </c>
      <c r="V477" s="111">
        <f t="shared" si="609"/>
        <v>0</v>
      </c>
      <c r="W477" s="111">
        <f t="shared" si="610"/>
        <v>18497</v>
      </c>
      <c r="X477" s="111"/>
      <c r="Y477" s="112">
        <f t="shared" si="611"/>
        <v>12334</v>
      </c>
    </row>
    <row r="478" spans="1:25" s="98" customFormat="1" ht="30" customHeight="1" x14ac:dyDescent="0.25">
      <c r="A478" s="98" t="s">
        <v>174</v>
      </c>
      <c r="B478" s="99" t="s">
        <v>32</v>
      </c>
      <c r="C478" s="107">
        <v>200000000000000</v>
      </c>
      <c r="D478" s="101">
        <f>SUM(D479,D488,D494)</f>
        <v>3966000</v>
      </c>
      <c r="E478" s="101">
        <f t="shared" si="624"/>
        <v>0</v>
      </c>
      <c r="F478" s="101">
        <f t="shared" si="604"/>
        <v>3966000</v>
      </c>
      <c r="G478" s="101">
        <f t="shared" si="605"/>
        <v>3966000</v>
      </c>
      <c r="H478" s="101">
        <f>SUM(H479,H488,H494)</f>
        <v>0</v>
      </c>
      <c r="I478" s="101">
        <f>SUM(I479,I488,I494)</f>
        <v>0</v>
      </c>
      <c r="J478" s="101">
        <f>SUM(J479,J488,J494)</f>
        <v>0</v>
      </c>
      <c r="K478" s="101">
        <f t="shared" si="606"/>
        <v>3966000</v>
      </c>
      <c r="L478" s="102">
        <f>SUM(L479,L488,L494)</f>
        <v>870970.2</v>
      </c>
      <c r="M478" s="102">
        <f t="shared" ref="M478:T478" si="673">SUM(M479,M488,M494)</f>
        <v>1215194.92</v>
      </c>
      <c r="N478" s="103">
        <f t="shared" si="673"/>
        <v>940582.56</v>
      </c>
      <c r="O478" s="101">
        <f t="shared" si="673"/>
        <v>0</v>
      </c>
      <c r="P478" s="101">
        <f t="shared" si="607"/>
        <v>3026747.6799999997</v>
      </c>
      <c r="Q478" s="101">
        <f t="shared" si="673"/>
        <v>870970.2</v>
      </c>
      <c r="R478" s="101">
        <f t="shared" si="673"/>
        <v>944698.06</v>
      </c>
      <c r="S478" s="102">
        <f t="shared" si="673"/>
        <v>940582.55999999994</v>
      </c>
      <c r="T478" s="101">
        <f t="shared" si="673"/>
        <v>0</v>
      </c>
      <c r="U478" s="102">
        <f t="shared" si="608"/>
        <v>2756250.82</v>
      </c>
      <c r="V478" s="101">
        <f t="shared" si="609"/>
        <v>0</v>
      </c>
      <c r="W478" s="101">
        <f t="shared" si="610"/>
        <v>939252.3200000003</v>
      </c>
      <c r="X478" s="101">
        <f t="shared" ref="X478" si="674">SUM(X479,X488,X494)</f>
        <v>0</v>
      </c>
      <c r="Y478" s="102">
        <f t="shared" si="611"/>
        <v>270496.85999999987</v>
      </c>
    </row>
    <row r="479" spans="1:25" s="108" customFormat="1" ht="30" customHeight="1" x14ac:dyDescent="0.25">
      <c r="A479" s="108" t="s">
        <v>175</v>
      </c>
      <c r="B479" s="114" t="s">
        <v>157</v>
      </c>
      <c r="C479" s="110">
        <v>200000100001000</v>
      </c>
      <c r="D479" s="111">
        <f>D480</f>
        <v>851000</v>
      </c>
      <c r="E479" s="111">
        <f t="shared" si="624"/>
        <v>0</v>
      </c>
      <c r="F479" s="111">
        <f t="shared" si="604"/>
        <v>851000</v>
      </c>
      <c r="G479" s="111">
        <f t="shared" si="605"/>
        <v>851000</v>
      </c>
      <c r="H479" s="111">
        <f t="shared" ref="H479:J480" si="675">H480</f>
        <v>0</v>
      </c>
      <c r="I479" s="111">
        <f t="shared" si="675"/>
        <v>0</v>
      </c>
      <c r="J479" s="111">
        <f t="shared" si="675"/>
        <v>0</v>
      </c>
      <c r="K479" s="111">
        <f t="shared" si="606"/>
        <v>851000</v>
      </c>
      <c r="L479" s="112">
        <f>L480</f>
        <v>92221.2</v>
      </c>
      <c r="M479" s="112">
        <f t="shared" ref="M479:T480" si="676">M480</f>
        <v>436445.92</v>
      </c>
      <c r="N479" s="113">
        <f t="shared" si="676"/>
        <v>161833.56</v>
      </c>
      <c r="O479" s="111">
        <f t="shared" si="676"/>
        <v>0</v>
      </c>
      <c r="P479" s="111">
        <f t="shared" si="607"/>
        <v>690500.67999999993</v>
      </c>
      <c r="Q479" s="111">
        <f t="shared" si="676"/>
        <v>92221.2</v>
      </c>
      <c r="R479" s="111">
        <f t="shared" si="676"/>
        <v>191044.37000000002</v>
      </c>
      <c r="S479" s="112">
        <f t="shared" si="676"/>
        <v>161833.56</v>
      </c>
      <c r="T479" s="111">
        <f t="shared" si="676"/>
        <v>0</v>
      </c>
      <c r="U479" s="112">
        <f t="shared" si="608"/>
        <v>445099.13</v>
      </c>
      <c r="V479" s="111">
        <f t="shared" si="609"/>
        <v>0</v>
      </c>
      <c r="W479" s="111">
        <f t="shared" si="610"/>
        <v>160499.32000000007</v>
      </c>
      <c r="X479" s="111"/>
      <c r="Y479" s="112">
        <f t="shared" si="611"/>
        <v>245401.54999999993</v>
      </c>
    </row>
    <row r="480" spans="1:25" s="108" customFormat="1" ht="30" customHeight="1" x14ac:dyDescent="0.25">
      <c r="A480" s="108" t="s">
        <v>53</v>
      </c>
      <c r="B480" s="109" t="s">
        <v>169</v>
      </c>
      <c r="C480" s="110">
        <v>100000000000</v>
      </c>
      <c r="D480" s="111">
        <f>D481</f>
        <v>851000</v>
      </c>
      <c r="E480" s="111">
        <f t="shared" si="624"/>
        <v>0</v>
      </c>
      <c r="F480" s="111">
        <f t="shared" si="604"/>
        <v>851000</v>
      </c>
      <c r="G480" s="111">
        <f t="shared" si="605"/>
        <v>851000</v>
      </c>
      <c r="H480" s="111">
        <f t="shared" si="675"/>
        <v>0</v>
      </c>
      <c r="I480" s="111">
        <f t="shared" si="675"/>
        <v>0</v>
      </c>
      <c r="J480" s="111">
        <f t="shared" si="675"/>
        <v>0</v>
      </c>
      <c r="K480" s="111">
        <f t="shared" si="606"/>
        <v>851000</v>
      </c>
      <c r="L480" s="112">
        <f>L481</f>
        <v>92221.2</v>
      </c>
      <c r="M480" s="112">
        <f t="shared" si="676"/>
        <v>436445.92</v>
      </c>
      <c r="N480" s="113">
        <f t="shared" si="676"/>
        <v>161833.56</v>
      </c>
      <c r="O480" s="111">
        <f t="shared" si="676"/>
        <v>0</v>
      </c>
      <c r="P480" s="111">
        <f t="shared" si="607"/>
        <v>690500.67999999993</v>
      </c>
      <c r="Q480" s="111">
        <f t="shared" si="676"/>
        <v>92221.2</v>
      </c>
      <c r="R480" s="111">
        <f t="shared" si="676"/>
        <v>191044.37000000002</v>
      </c>
      <c r="S480" s="112">
        <f t="shared" si="676"/>
        <v>161833.56</v>
      </c>
      <c r="T480" s="111">
        <f t="shared" si="676"/>
        <v>0</v>
      </c>
      <c r="U480" s="112">
        <f t="shared" si="608"/>
        <v>445099.13</v>
      </c>
      <c r="V480" s="111">
        <f t="shared" si="609"/>
        <v>0</v>
      </c>
      <c r="W480" s="111">
        <f t="shared" si="610"/>
        <v>160499.32000000007</v>
      </c>
      <c r="X480" s="111"/>
      <c r="Y480" s="112">
        <f t="shared" si="611"/>
        <v>245401.54999999993</v>
      </c>
    </row>
    <row r="481" spans="1:25" s="108" customFormat="1" ht="30" customHeight="1" x14ac:dyDescent="0.25">
      <c r="A481" s="108" t="s">
        <v>54</v>
      </c>
      <c r="B481" s="114" t="s">
        <v>55</v>
      </c>
      <c r="C481" s="110">
        <v>100030000000</v>
      </c>
      <c r="D481" s="111">
        <f>(D482+D485)</f>
        <v>851000</v>
      </c>
      <c r="E481" s="111">
        <f t="shared" si="624"/>
        <v>0</v>
      </c>
      <c r="F481" s="111">
        <f t="shared" si="604"/>
        <v>851000</v>
      </c>
      <c r="G481" s="111">
        <f t="shared" si="605"/>
        <v>851000</v>
      </c>
      <c r="H481" s="111">
        <f>(H482+H485)</f>
        <v>0</v>
      </c>
      <c r="I481" s="111">
        <f>(I482+I485)</f>
        <v>0</v>
      </c>
      <c r="J481" s="111">
        <f>(J482+J485)</f>
        <v>0</v>
      </c>
      <c r="K481" s="111">
        <f t="shared" si="606"/>
        <v>851000</v>
      </c>
      <c r="L481" s="112">
        <f>(L482+L485)</f>
        <v>92221.2</v>
      </c>
      <c r="M481" s="112">
        <f t="shared" ref="M481:T481" si="677">(M482+M485)</f>
        <v>436445.92</v>
      </c>
      <c r="N481" s="113">
        <f t="shared" si="677"/>
        <v>161833.56</v>
      </c>
      <c r="O481" s="111">
        <f t="shared" si="677"/>
        <v>0</v>
      </c>
      <c r="P481" s="111">
        <f t="shared" si="607"/>
        <v>690500.67999999993</v>
      </c>
      <c r="Q481" s="111">
        <f t="shared" si="677"/>
        <v>92221.2</v>
      </c>
      <c r="R481" s="111">
        <f t="shared" si="677"/>
        <v>191044.37000000002</v>
      </c>
      <c r="S481" s="112">
        <f t="shared" si="677"/>
        <v>161833.56</v>
      </c>
      <c r="T481" s="111">
        <f t="shared" si="677"/>
        <v>0</v>
      </c>
      <c r="U481" s="112">
        <f t="shared" si="608"/>
        <v>445099.13</v>
      </c>
      <c r="V481" s="111">
        <f t="shared" si="609"/>
        <v>0</v>
      </c>
      <c r="W481" s="111">
        <f t="shared" si="610"/>
        <v>160499.32000000007</v>
      </c>
      <c r="X481" s="111"/>
      <c r="Y481" s="112">
        <f t="shared" si="611"/>
        <v>245401.54999999993</v>
      </c>
    </row>
    <row r="482" spans="1:25" s="108" customFormat="1" ht="30" customHeight="1" x14ac:dyDescent="0.25">
      <c r="A482" s="115" t="s">
        <v>81</v>
      </c>
      <c r="B482" s="114" t="s">
        <v>82</v>
      </c>
      <c r="C482" s="110">
        <v>100030000000</v>
      </c>
      <c r="D482" s="111">
        <f>D483</f>
        <v>47000</v>
      </c>
      <c r="E482" s="111">
        <f t="shared" si="624"/>
        <v>0</v>
      </c>
      <c r="F482" s="111">
        <f t="shared" si="604"/>
        <v>47000</v>
      </c>
      <c r="G482" s="111">
        <f t="shared" si="605"/>
        <v>47000</v>
      </c>
      <c r="H482" s="111"/>
      <c r="I482" s="111"/>
      <c r="J482" s="111"/>
      <c r="K482" s="111">
        <f t="shared" si="606"/>
        <v>47000</v>
      </c>
      <c r="L482" s="112">
        <f>L483</f>
        <v>11221.2</v>
      </c>
      <c r="M482" s="112">
        <f t="shared" ref="M482:O483" si="678">M483</f>
        <v>12445.92</v>
      </c>
      <c r="N482" s="113">
        <f t="shared" si="678"/>
        <v>11833.56</v>
      </c>
      <c r="O482" s="111">
        <f t="shared" si="678"/>
        <v>0</v>
      </c>
      <c r="P482" s="111">
        <f t="shared" si="607"/>
        <v>35500.68</v>
      </c>
      <c r="Q482" s="111">
        <f t="shared" ref="Q482:T483" si="679">Q483</f>
        <v>11221.2</v>
      </c>
      <c r="R482" s="111">
        <f t="shared" si="679"/>
        <v>12445.92</v>
      </c>
      <c r="S482" s="112">
        <f t="shared" si="679"/>
        <v>11833.56</v>
      </c>
      <c r="T482" s="111">
        <f t="shared" si="679"/>
        <v>0</v>
      </c>
      <c r="U482" s="112">
        <f t="shared" si="608"/>
        <v>35500.68</v>
      </c>
      <c r="V482" s="111">
        <f t="shared" si="609"/>
        <v>0</v>
      </c>
      <c r="W482" s="111">
        <f t="shared" si="610"/>
        <v>11499.32</v>
      </c>
      <c r="X482" s="111"/>
      <c r="Y482" s="112">
        <f t="shared" si="611"/>
        <v>0</v>
      </c>
    </row>
    <row r="483" spans="1:25" s="108" customFormat="1" ht="30" customHeight="1" x14ac:dyDescent="0.25">
      <c r="A483" s="115" t="s">
        <v>83</v>
      </c>
      <c r="B483" s="114" t="s">
        <v>84</v>
      </c>
      <c r="C483" s="110">
        <v>100030300005</v>
      </c>
      <c r="D483" s="111">
        <f>D484</f>
        <v>47000</v>
      </c>
      <c r="E483" s="111">
        <f t="shared" si="624"/>
        <v>0</v>
      </c>
      <c r="F483" s="111">
        <f t="shared" si="604"/>
        <v>47000</v>
      </c>
      <c r="G483" s="111">
        <f t="shared" si="605"/>
        <v>47000</v>
      </c>
      <c r="H483" s="111"/>
      <c r="I483" s="111"/>
      <c r="J483" s="111"/>
      <c r="K483" s="111">
        <f t="shared" si="606"/>
        <v>47000</v>
      </c>
      <c r="L483" s="112">
        <f>L484</f>
        <v>11221.2</v>
      </c>
      <c r="M483" s="112">
        <f t="shared" si="678"/>
        <v>12445.92</v>
      </c>
      <c r="N483" s="113">
        <f t="shared" si="678"/>
        <v>11833.56</v>
      </c>
      <c r="O483" s="111">
        <f t="shared" si="678"/>
        <v>0</v>
      </c>
      <c r="P483" s="111">
        <f t="shared" si="607"/>
        <v>35500.68</v>
      </c>
      <c r="Q483" s="111">
        <f t="shared" si="679"/>
        <v>11221.2</v>
      </c>
      <c r="R483" s="111">
        <f t="shared" si="679"/>
        <v>12445.92</v>
      </c>
      <c r="S483" s="112">
        <f t="shared" si="679"/>
        <v>11833.56</v>
      </c>
      <c r="T483" s="111">
        <f t="shared" si="679"/>
        <v>0</v>
      </c>
      <c r="U483" s="112">
        <f t="shared" si="608"/>
        <v>35500.68</v>
      </c>
      <c r="V483" s="111">
        <f t="shared" si="609"/>
        <v>0</v>
      </c>
      <c r="W483" s="111">
        <f t="shared" si="610"/>
        <v>11499.32</v>
      </c>
      <c r="X483" s="111"/>
      <c r="Y483" s="112">
        <f t="shared" si="611"/>
        <v>0</v>
      </c>
    </row>
    <row r="484" spans="1:25" s="108" customFormat="1" ht="30" customHeight="1" x14ac:dyDescent="0.25">
      <c r="A484" s="115" t="s">
        <v>85</v>
      </c>
      <c r="B484" s="114" t="s">
        <v>39</v>
      </c>
      <c r="C484" s="116"/>
      <c r="D484" s="111">
        <v>47000</v>
      </c>
      <c r="E484" s="111">
        <f t="shared" si="624"/>
        <v>0</v>
      </c>
      <c r="F484" s="111">
        <f t="shared" si="604"/>
        <v>47000</v>
      </c>
      <c r="G484" s="111">
        <f t="shared" si="605"/>
        <v>47000</v>
      </c>
      <c r="H484" s="111"/>
      <c r="I484" s="111"/>
      <c r="J484" s="111"/>
      <c r="K484" s="111">
        <f t="shared" si="606"/>
        <v>47000</v>
      </c>
      <c r="L484" s="112">
        <v>11221.2</v>
      </c>
      <c r="M484" s="112">
        <v>12445.92</v>
      </c>
      <c r="N484" s="113">
        <v>11833.56</v>
      </c>
      <c r="O484" s="111"/>
      <c r="P484" s="111">
        <f t="shared" si="607"/>
        <v>35500.68</v>
      </c>
      <c r="Q484" s="111">
        <v>11221.2</v>
      </c>
      <c r="R484" s="111">
        <v>12445.92</v>
      </c>
      <c r="S484" s="112">
        <v>11833.56</v>
      </c>
      <c r="T484" s="111"/>
      <c r="U484" s="112">
        <f t="shared" si="608"/>
        <v>35500.68</v>
      </c>
      <c r="V484" s="111">
        <f t="shared" si="609"/>
        <v>0</v>
      </c>
      <c r="W484" s="111">
        <f t="shared" si="610"/>
        <v>11499.32</v>
      </c>
      <c r="X484" s="111"/>
      <c r="Y484" s="112">
        <f t="shared" si="611"/>
        <v>0</v>
      </c>
    </row>
    <row r="485" spans="1:25" s="108" customFormat="1" ht="30" customHeight="1" x14ac:dyDescent="0.25">
      <c r="A485" s="115" t="s">
        <v>129</v>
      </c>
      <c r="B485" s="114" t="s">
        <v>130</v>
      </c>
      <c r="C485" s="110">
        <v>100030000000</v>
      </c>
      <c r="D485" s="111">
        <f>D486</f>
        <v>804000</v>
      </c>
      <c r="E485" s="111">
        <f t="shared" si="624"/>
        <v>0</v>
      </c>
      <c r="F485" s="111">
        <f t="shared" si="604"/>
        <v>804000</v>
      </c>
      <c r="G485" s="111">
        <f t="shared" si="605"/>
        <v>804000</v>
      </c>
      <c r="H485" s="111"/>
      <c r="I485" s="111"/>
      <c r="J485" s="111"/>
      <c r="K485" s="111">
        <f t="shared" si="606"/>
        <v>804000</v>
      </c>
      <c r="L485" s="112">
        <f>L486</f>
        <v>81000</v>
      </c>
      <c r="M485" s="112">
        <f t="shared" ref="M485:O486" si="680">M486</f>
        <v>424000</v>
      </c>
      <c r="N485" s="113">
        <f t="shared" si="680"/>
        <v>150000</v>
      </c>
      <c r="O485" s="111">
        <f t="shared" si="680"/>
        <v>0</v>
      </c>
      <c r="P485" s="111">
        <f t="shared" si="607"/>
        <v>655000</v>
      </c>
      <c r="Q485" s="111">
        <f t="shared" ref="Q485:T486" si="681">Q486</f>
        <v>81000</v>
      </c>
      <c r="R485" s="111">
        <f t="shared" si="681"/>
        <v>178598.45</v>
      </c>
      <c r="S485" s="112">
        <f t="shared" si="681"/>
        <v>150000</v>
      </c>
      <c r="T485" s="111">
        <f t="shared" si="681"/>
        <v>0</v>
      </c>
      <c r="U485" s="112">
        <f t="shared" si="608"/>
        <v>409598.45</v>
      </c>
      <c r="V485" s="111">
        <f t="shared" si="609"/>
        <v>0</v>
      </c>
      <c r="W485" s="111">
        <f t="shared" si="610"/>
        <v>149000</v>
      </c>
      <c r="X485" s="111"/>
      <c r="Y485" s="112">
        <f t="shared" si="611"/>
        <v>245401.55</v>
      </c>
    </row>
    <row r="486" spans="1:25" s="108" customFormat="1" ht="30" customHeight="1" x14ac:dyDescent="0.25">
      <c r="A486" s="115" t="s">
        <v>131</v>
      </c>
      <c r="B486" s="114" t="s">
        <v>132</v>
      </c>
      <c r="C486" s="110">
        <v>100030100000</v>
      </c>
      <c r="D486" s="111">
        <f>D487</f>
        <v>804000</v>
      </c>
      <c r="E486" s="111">
        <f t="shared" si="624"/>
        <v>0</v>
      </c>
      <c r="F486" s="111">
        <f t="shared" si="604"/>
        <v>804000</v>
      </c>
      <c r="G486" s="111">
        <f t="shared" si="605"/>
        <v>804000</v>
      </c>
      <c r="H486" s="111"/>
      <c r="I486" s="111"/>
      <c r="J486" s="111"/>
      <c r="K486" s="111">
        <f t="shared" si="606"/>
        <v>804000</v>
      </c>
      <c r="L486" s="112">
        <f>L487</f>
        <v>81000</v>
      </c>
      <c r="M486" s="112">
        <f t="shared" si="680"/>
        <v>424000</v>
      </c>
      <c r="N486" s="113">
        <f t="shared" si="680"/>
        <v>150000</v>
      </c>
      <c r="O486" s="111">
        <f t="shared" si="680"/>
        <v>0</v>
      </c>
      <c r="P486" s="111">
        <f t="shared" si="607"/>
        <v>655000</v>
      </c>
      <c r="Q486" s="111">
        <f t="shared" si="681"/>
        <v>81000</v>
      </c>
      <c r="R486" s="111">
        <f t="shared" si="681"/>
        <v>178598.45</v>
      </c>
      <c r="S486" s="112">
        <f t="shared" si="681"/>
        <v>150000</v>
      </c>
      <c r="T486" s="111">
        <f t="shared" si="681"/>
        <v>0</v>
      </c>
      <c r="U486" s="112">
        <f t="shared" si="608"/>
        <v>409598.45</v>
      </c>
      <c r="V486" s="111">
        <f t="shared" si="609"/>
        <v>0</v>
      </c>
      <c r="W486" s="111">
        <f t="shared" si="610"/>
        <v>149000</v>
      </c>
      <c r="X486" s="111"/>
      <c r="Y486" s="112">
        <f t="shared" si="611"/>
        <v>245401.55</v>
      </c>
    </row>
    <row r="487" spans="1:25" s="108" customFormat="1" ht="30" customHeight="1" x14ac:dyDescent="0.25">
      <c r="A487" s="115" t="s">
        <v>133</v>
      </c>
      <c r="B487" s="114" t="s">
        <v>39</v>
      </c>
      <c r="C487" s="116"/>
      <c r="D487" s="111">
        <v>804000</v>
      </c>
      <c r="E487" s="111">
        <f t="shared" si="624"/>
        <v>0</v>
      </c>
      <c r="F487" s="111">
        <f t="shared" si="604"/>
        <v>804000</v>
      </c>
      <c r="G487" s="111">
        <f t="shared" si="605"/>
        <v>804000</v>
      </c>
      <c r="H487" s="111"/>
      <c r="I487" s="111"/>
      <c r="J487" s="111"/>
      <c r="K487" s="111">
        <f t="shared" si="606"/>
        <v>804000</v>
      </c>
      <c r="L487" s="112">
        <v>81000</v>
      </c>
      <c r="M487" s="112">
        <v>424000</v>
      </c>
      <c r="N487" s="113">
        <v>150000</v>
      </c>
      <c r="O487" s="111"/>
      <c r="P487" s="111">
        <f t="shared" si="607"/>
        <v>655000</v>
      </c>
      <c r="Q487" s="111">
        <v>81000</v>
      </c>
      <c r="R487" s="111">
        <v>178598.45</v>
      </c>
      <c r="S487" s="112">
        <v>150000</v>
      </c>
      <c r="T487" s="111"/>
      <c r="U487" s="112">
        <f t="shared" si="608"/>
        <v>409598.45</v>
      </c>
      <c r="V487" s="111">
        <f t="shared" si="609"/>
        <v>0</v>
      </c>
      <c r="W487" s="111">
        <f t="shared" si="610"/>
        <v>149000</v>
      </c>
      <c r="X487" s="111"/>
      <c r="Y487" s="112">
        <f t="shared" si="611"/>
        <v>245401.55</v>
      </c>
    </row>
    <row r="488" spans="1:25" s="98" customFormat="1" ht="39.950000000000003" customHeight="1" x14ac:dyDescent="0.25">
      <c r="A488" s="98" t="s">
        <v>176</v>
      </c>
      <c r="B488" s="127" t="s">
        <v>158</v>
      </c>
      <c r="C488" s="107">
        <v>200000100002000</v>
      </c>
      <c r="D488" s="101">
        <f t="shared" ref="D488:D490" si="682">D489</f>
        <v>894000</v>
      </c>
      <c r="E488" s="101">
        <f t="shared" si="624"/>
        <v>0</v>
      </c>
      <c r="F488" s="101">
        <f t="shared" si="604"/>
        <v>894000</v>
      </c>
      <c r="G488" s="101">
        <f t="shared" si="605"/>
        <v>894000</v>
      </c>
      <c r="H488" s="101">
        <f t="shared" ref="H488:T492" si="683">H489</f>
        <v>0</v>
      </c>
      <c r="I488" s="101">
        <f t="shared" si="683"/>
        <v>0</v>
      </c>
      <c r="J488" s="101">
        <f t="shared" si="683"/>
        <v>0</v>
      </c>
      <c r="K488" s="101">
        <f t="shared" si="606"/>
        <v>894000</v>
      </c>
      <c r="L488" s="102">
        <f t="shared" si="683"/>
        <v>223500</v>
      </c>
      <c r="M488" s="102">
        <f t="shared" si="683"/>
        <v>223500</v>
      </c>
      <c r="N488" s="103">
        <f t="shared" si="683"/>
        <v>223500</v>
      </c>
      <c r="O488" s="101">
        <f t="shared" si="683"/>
        <v>0</v>
      </c>
      <c r="P488" s="101">
        <f t="shared" si="607"/>
        <v>670500</v>
      </c>
      <c r="Q488" s="101">
        <f t="shared" si="683"/>
        <v>223500</v>
      </c>
      <c r="R488" s="101">
        <f t="shared" si="683"/>
        <v>198404.69</v>
      </c>
      <c r="S488" s="102">
        <f t="shared" si="683"/>
        <v>223499.99999999994</v>
      </c>
      <c r="T488" s="101">
        <f t="shared" si="683"/>
        <v>0</v>
      </c>
      <c r="U488" s="102">
        <f t="shared" si="608"/>
        <v>645404.68999999994</v>
      </c>
      <c r="V488" s="101">
        <f t="shared" si="609"/>
        <v>0</v>
      </c>
      <c r="W488" s="101">
        <f t="shared" si="610"/>
        <v>223500</v>
      </c>
      <c r="X488" s="101">
        <f t="shared" ref="X488" si="684">X489</f>
        <v>0</v>
      </c>
      <c r="Y488" s="102">
        <f t="shared" si="611"/>
        <v>25095.310000000056</v>
      </c>
    </row>
    <row r="489" spans="1:25" s="108" customFormat="1" ht="39.950000000000003" customHeight="1" x14ac:dyDescent="0.25">
      <c r="A489" s="108" t="s">
        <v>53</v>
      </c>
      <c r="B489" s="109" t="s">
        <v>169</v>
      </c>
      <c r="C489" s="110">
        <v>100000000000</v>
      </c>
      <c r="D489" s="111">
        <f t="shared" si="682"/>
        <v>894000</v>
      </c>
      <c r="E489" s="111">
        <f t="shared" si="624"/>
        <v>0</v>
      </c>
      <c r="F489" s="111">
        <f t="shared" si="604"/>
        <v>894000</v>
      </c>
      <c r="G489" s="111">
        <f t="shared" si="605"/>
        <v>894000</v>
      </c>
      <c r="H489" s="111">
        <f t="shared" si="683"/>
        <v>0</v>
      </c>
      <c r="I489" s="111">
        <f t="shared" si="683"/>
        <v>0</v>
      </c>
      <c r="J489" s="111">
        <f t="shared" si="683"/>
        <v>0</v>
      </c>
      <c r="K489" s="111">
        <f t="shared" si="606"/>
        <v>894000</v>
      </c>
      <c r="L489" s="112">
        <f t="shared" si="683"/>
        <v>223500</v>
      </c>
      <c r="M489" s="112">
        <f t="shared" si="683"/>
        <v>223500</v>
      </c>
      <c r="N489" s="113">
        <f t="shared" si="683"/>
        <v>223500</v>
      </c>
      <c r="O489" s="111">
        <f t="shared" si="683"/>
        <v>0</v>
      </c>
      <c r="P489" s="111">
        <f t="shared" si="607"/>
        <v>670500</v>
      </c>
      <c r="Q489" s="111">
        <f t="shared" si="683"/>
        <v>223500</v>
      </c>
      <c r="R489" s="111">
        <f t="shared" si="683"/>
        <v>198404.69</v>
      </c>
      <c r="S489" s="112">
        <f t="shared" si="683"/>
        <v>223499.99999999994</v>
      </c>
      <c r="T489" s="111">
        <f t="shared" si="683"/>
        <v>0</v>
      </c>
      <c r="U489" s="112">
        <f t="shared" si="608"/>
        <v>645404.68999999994</v>
      </c>
      <c r="V489" s="111">
        <f t="shared" si="609"/>
        <v>0</v>
      </c>
      <c r="W489" s="111">
        <f t="shared" si="610"/>
        <v>223500</v>
      </c>
      <c r="X489" s="111"/>
      <c r="Y489" s="112">
        <f t="shared" si="611"/>
        <v>25095.310000000056</v>
      </c>
    </row>
    <row r="490" spans="1:25" s="108" customFormat="1" ht="30" customHeight="1" x14ac:dyDescent="0.25">
      <c r="A490" s="108" t="s">
        <v>54</v>
      </c>
      <c r="B490" s="114" t="s">
        <v>55</v>
      </c>
      <c r="C490" s="110">
        <v>100030000000</v>
      </c>
      <c r="D490" s="111">
        <f t="shared" si="682"/>
        <v>894000</v>
      </c>
      <c r="E490" s="111">
        <f t="shared" si="624"/>
        <v>0</v>
      </c>
      <c r="F490" s="111">
        <f t="shared" si="604"/>
        <v>894000</v>
      </c>
      <c r="G490" s="111">
        <f t="shared" si="605"/>
        <v>894000</v>
      </c>
      <c r="H490" s="111">
        <f t="shared" si="683"/>
        <v>0</v>
      </c>
      <c r="I490" s="111">
        <f t="shared" si="683"/>
        <v>0</v>
      </c>
      <c r="J490" s="111">
        <f t="shared" si="683"/>
        <v>0</v>
      </c>
      <c r="K490" s="111">
        <f t="shared" si="606"/>
        <v>894000</v>
      </c>
      <c r="L490" s="112">
        <f t="shared" si="683"/>
        <v>223500</v>
      </c>
      <c r="M490" s="112">
        <f t="shared" si="683"/>
        <v>223500</v>
      </c>
      <c r="N490" s="113">
        <f t="shared" si="683"/>
        <v>223500</v>
      </c>
      <c r="O490" s="111">
        <f t="shared" si="683"/>
        <v>0</v>
      </c>
      <c r="P490" s="111">
        <f t="shared" si="607"/>
        <v>670500</v>
      </c>
      <c r="Q490" s="111">
        <f t="shared" si="683"/>
        <v>223500</v>
      </c>
      <c r="R490" s="111">
        <f t="shared" si="683"/>
        <v>198404.69</v>
      </c>
      <c r="S490" s="112">
        <f t="shared" si="683"/>
        <v>223499.99999999994</v>
      </c>
      <c r="T490" s="111">
        <f t="shared" si="683"/>
        <v>0</v>
      </c>
      <c r="U490" s="112">
        <f t="shared" si="608"/>
        <v>645404.68999999994</v>
      </c>
      <c r="V490" s="111">
        <f t="shared" si="609"/>
        <v>0</v>
      </c>
      <c r="W490" s="111">
        <f t="shared" si="610"/>
        <v>223500</v>
      </c>
      <c r="X490" s="111"/>
      <c r="Y490" s="112">
        <f t="shared" si="611"/>
        <v>25095.310000000056</v>
      </c>
    </row>
    <row r="491" spans="1:25" s="108" customFormat="1" ht="30" customHeight="1" x14ac:dyDescent="0.25">
      <c r="A491" s="115" t="s">
        <v>129</v>
      </c>
      <c r="B491" s="114" t="s">
        <v>130</v>
      </c>
      <c r="C491" s="110">
        <v>100030000000</v>
      </c>
      <c r="D491" s="111">
        <f>D492</f>
        <v>894000</v>
      </c>
      <c r="E491" s="111">
        <f t="shared" si="624"/>
        <v>0</v>
      </c>
      <c r="F491" s="111">
        <f t="shared" si="604"/>
        <v>894000</v>
      </c>
      <c r="G491" s="111">
        <f t="shared" si="605"/>
        <v>894000</v>
      </c>
      <c r="H491" s="111"/>
      <c r="I491" s="111"/>
      <c r="J491" s="111"/>
      <c r="K491" s="111">
        <f t="shared" si="606"/>
        <v>894000</v>
      </c>
      <c r="L491" s="112">
        <f>L492</f>
        <v>223500</v>
      </c>
      <c r="M491" s="112">
        <f t="shared" si="683"/>
        <v>223500</v>
      </c>
      <c r="N491" s="113">
        <f t="shared" si="683"/>
        <v>223500</v>
      </c>
      <c r="O491" s="111">
        <f t="shared" si="683"/>
        <v>0</v>
      </c>
      <c r="P491" s="111">
        <f t="shared" si="607"/>
        <v>670500</v>
      </c>
      <c r="Q491" s="111">
        <f t="shared" si="683"/>
        <v>223500</v>
      </c>
      <c r="R491" s="111">
        <f t="shared" si="683"/>
        <v>198404.69</v>
      </c>
      <c r="S491" s="112">
        <f t="shared" si="683"/>
        <v>223499.99999999994</v>
      </c>
      <c r="T491" s="111">
        <f t="shared" si="683"/>
        <v>0</v>
      </c>
      <c r="U491" s="112">
        <f t="shared" si="608"/>
        <v>645404.68999999994</v>
      </c>
      <c r="V491" s="111">
        <f t="shared" si="609"/>
        <v>0</v>
      </c>
      <c r="W491" s="111">
        <f t="shared" si="610"/>
        <v>223500</v>
      </c>
      <c r="X491" s="111"/>
      <c r="Y491" s="112">
        <f t="shared" si="611"/>
        <v>25095.310000000056</v>
      </c>
    </row>
    <row r="492" spans="1:25" s="108" customFormat="1" ht="30" customHeight="1" x14ac:dyDescent="0.25">
      <c r="A492" s="115" t="s">
        <v>131</v>
      </c>
      <c r="B492" s="114" t="s">
        <v>132</v>
      </c>
      <c r="C492" s="110">
        <v>100030100000</v>
      </c>
      <c r="D492" s="111">
        <f>D493</f>
        <v>894000</v>
      </c>
      <c r="E492" s="111">
        <f t="shared" si="624"/>
        <v>0</v>
      </c>
      <c r="F492" s="111">
        <f t="shared" ref="F492:F554" si="685">D492+E492</f>
        <v>894000</v>
      </c>
      <c r="G492" s="111">
        <f t="shared" si="605"/>
        <v>894000</v>
      </c>
      <c r="H492" s="111"/>
      <c r="I492" s="111"/>
      <c r="J492" s="111"/>
      <c r="K492" s="111">
        <f t="shared" si="606"/>
        <v>894000</v>
      </c>
      <c r="L492" s="112">
        <f>L493</f>
        <v>223500</v>
      </c>
      <c r="M492" s="112">
        <f t="shared" si="683"/>
        <v>223500</v>
      </c>
      <c r="N492" s="113">
        <f t="shared" si="683"/>
        <v>223500</v>
      </c>
      <c r="O492" s="111">
        <f t="shared" si="683"/>
        <v>0</v>
      </c>
      <c r="P492" s="111">
        <f t="shared" si="607"/>
        <v>670500</v>
      </c>
      <c r="Q492" s="111">
        <f t="shared" si="683"/>
        <v>223500</v>
      </c>
      <c r="R492" s="111">
        <f t="shared" si="683"/>
        <v>198404.69</v>
      </c>
      <c r="S492" s="112">
        <f t="shared" si="683"/>
        <v>223499.99999999994</v>
      </c>
      <c r="T492" s="111">
        <f t="shared" si="683"/>
        <v>0</v>
      </c>
      <c r="U492" s="112">
        <f t="shared" si="608"/>
        <v>645404.68999999994</v>
      </c>
      <c r="V492" s="111">
        <f t="shared" si="609"/>
        <v>0</v>
      </c>
      <c r="W492" s="111">
        <f t="shared" si="610"/>
        <v>223500</v>
      </c>
      <c r="X492" s="111"/>
      <c r="Y492" s="112">
        <f t="shared" si="611"/>
        <v>25095.310000000056</v>
      </c>
    </row>
    <row r="493" spans="1:25" s="108" customFormat="1" ht="30" customHeight="1" x14ac:dyDescent="0.25">
      <c r="A493" s="115" t="s">
        <v>133</v>
      </c>
      <c r="B493" s="114" t="s">
        <v>39</v>
      </c>
      <c r="C493" s="116"/>
      <c r="D493" s="111">
        <v>894000</v>
      </c>
      <c r="E493" s="111">
        <f t="shared" si="624"/>
        <v>0</v>
      </c>
      <c r="F493" s="111">
        <f t="shared" si="685"/>
        <v>894000</v>
      </c>
      <c r="G493" s="111">
        <f t="shared" ref="G493:G554" si="686">D493</f>
        <v>894000</v>
      </c>
      <c r="H493" s="111"/>
      <c r="I493" s="111"/>
      <c r="J493" s="111"/>
      <c r="K493" s="111">
        <f t="shared" ref="K493:K554" si="687">SUM(G493:J493)</f>
        <v>894000</v>
      </c>
      <c r="L493" s="112">
        <v>223500</v>
      </c>
      <c r="M493" s="112">
        <v>223500</v>
      </c>
      <c r="N493" s="113">
        <v>223500</v>
      </c>
      <c r="O493" s="111"/>
      <c r="P493" s="111">
        <f t="shared" ref="P493:P554" si="688">SUM(L493:O493)</f>
        <v>670500</v>
      </c>
      <c r="Q493" s="111">
        <v>223500</v>
      </c>
      <c r="R493" s="111">
        <v>198404.69</v>
      </c>
      <c r="S493" s="112">
        <v>223499.99999999994</v>
      </c>
      <c r="T493" s="111"/>
      <c r="U493" s="112">
        <f t="shared" ref="U493:U554" si="689">SUM(Q493:T493)</f>
        <v>645404.68999999994</v>
      </c>
      <c r="V493" s="111">
        <f t="shared" ref="V493:V554" si="690">F493-K493</f>
        <v>0</v>
      </c>
      <c r="W493" s="111">
        <f t="shared" ref="W493:W554" si="691">K493-P493</f>
        <v>223500</v>
      </c>
      <c r="X493" s="111"/>
      <c r="Y493" s="112">
        <f t="shared" ref="Y493:Y554" si="692">P493-U493-X493</f>
        <v>25095.310000000056</v>
      </c>
    </row>
    <row r="494" spans="1:25" s="98" customFormat="1" ht="39.950000000000003" customHeight="1" x14ac:dyDescent="0.25">
      <c r="A494" s="98" t="s">
        <v>177</v>
      </c>
      <c r="B494" s="99" t="s">
        <v>159</v>
      </c>
      <c r="C494" s="107">
        <v>200000100003000</v>
      </c>
      <c r="D494" s="101">
        <f>D495</f>
        <v>2221000</v>
      </c>
      <c r="E494" s="101">
        <f t="shared" si="624"/>
        <v>0</v>
      </c>
      <c r="F494" s="101">
        <f t="shared" si="685"/>
        <v>2221000</v>
      </c>
      <c r="G494" s="101">
        <f t="shared" si="686"/>
        <v>2221000</v>
      </c>
      <c r="H494" s="101">
        <f t="shared" ref="H494:T498" si="693">H495</f>
        <v>0</v>
      </c>
      <c r="I494" s="101">
        <f t="shared" si="693"/>
        <v>0</v>
      </c>
      <c r="J494" s="101">
        <f t="shared" si="693"/>
        <v>0</v>
      </c>
      <c r="K494" s="101">
        <f t="shared" si="687"/>
        <v>2221000</v>
      </c>
      <c r="L494" s="102">
        <f t="shared" si="693"/>
        <v>555249</v>
      </c>
      <c r="M494" s="102">
        <f t="shared" si="693"/>
        <v>555249</v>
      </c>
      <c r="N494" s="103">
        <f t="shared" si="693"/>
        <v>555249</v>
      </c>
      <c r="O494" s="101">
        <f t="shared" si="693"/>
        <v>0</v>
      </c>
      <c r="P494" s="101">
        <f t="shared" si="688"/>
        <v>1665747</v>
      </c>
      <c r="Q494" s="101">
        <f t="shared" si="693"/>
        <v>555249</v>
      </c>
      <c r="R494" s="101">
        <f t="shared" si="693"/>
        <v>555249</v>
      </c>
      <c r="S494" s="102">
        <f t="shared" si="693"/>
        <v>555249</v>
      </c>
      <c r="T494" s="101">
        <f t="shared" si="693"/>
        <v>0</v>
      </c>
      <c r="U494" s="102">
        <f t="shared" si="689"/>
        <v>1665747</v>
      </c>
      <c r="V494" s="101">
        <f t="shared" si="690"/>
        <v>0</v>
      </c>
      <c r="W494" s="101">
        <f t="shared" si="691"/>
        <v>555253</v>
      </c>
      <c r="X494" s="101">
        <f t="shared" ref="X494" si="694">X495</f>
        <v>0</v>
      </c>
      <c r="Y494" s="102">
        <f t="shared" si="692"/>
        <v>0</v>
      </c>
    </row>
    <row r="495" spans="1:25" s="108" customFormat="1" ht="39.950000000000003" customHeight="1" x14ac:dyDescent="0.25">
      <c r="A495" s="108" t="s">
        <v>53</v>
      </c>
      <c r="B495" s="109" t="s">
        <v>169</v>
      </c>
      <c r="C495" s="110">
        <v>100000000000</v>
      </c>
      <c r="D495" s="111">
        <f>D496</f>
        <v>2221000</v>
      </c>
      <c r="E495" s="111">
        <f t="shared" si="624"/>
        <v>0</v>
      </c>
      <c r="F495" s="111">
        <f t="shared" si="685"/>
        <v>2221000</v>
      </c>
      <c r="G495" s="111">
        <f t="shared" si="686"/>
        <v>2221000</v>
      </c>
      <c r="H495" s="111">
        <f t="shared" si="693"/>
        <v>0</v>
      </c>
      <c r="I495" s="111">
        <f t="shared" si="693"/>
        <v>0</v>
      </c>
      <c r="J495" s="111">
        <f t="shared" si="693"/>
        <v>0</v>
      </c>
      <c r="K495" s="111">
        <f t="shared" si="687"/>
        <v>2221000</v>
      </c>
      <c r="L495" s="112">
        <f t="shared" si="693"/>
        <v>555249</v>
      </c>
      <c r="M495" s="112">
        <f t="shared" si="693"/>
        <v>555249</v>
      </c>
      <c r="N495" s="113">
        <f t="shared" si="693"/>
        <v>555249</v>
      </c>
      <c r="O495" s="111">
        <f t="shared" si="693"/>
        <v>0</v>
      </c>
      <c r="P495" s="111">
        <f t="shared" si="688"/>
        <v>1665747</v>
      </c>
      <c r="Q495" s="111">
        <f t="shared" si="693"/>
        <v>555249</v>
      </c>
      <c r="R495" s="111">
        <f t="shared" si="693"/>
        <v>555249</v>
      </c>
      <c r="S495" s="112">
        <f t="shared" si="693"/>
        <v>555249</v>
      </c>
      <c r="T495" s="111">
        <f t="shared" si="693"/>
        <v>0</v>
      </c>
      <c r="U495" s="112">
        <f t="shared" si="689"/>
        <v>1665747</v>
      </c>
      <c r="V495" s="111">
        <f t="shared" si="690"/>
        <v>0</v>
      </c>
      <c r="W495" s="111">
        <f t="shared" si="691"/>
        <v>555253</v>
      </c>
      <c r="X495" s="111"/>
      <c r="Y495" s="112">
        <f t="shared" si="692"/>
        <v>0</v>
      </c>
    </row>
    <row r="496" spans="1:25" s="108" customFormat="1" ht="30" customHeight="1" x14ac:dyDescent="0.25">
      <c r="A496" s="108" t="s">
        <v>54</v>
      </c>
      <c r="B496" s="114" t="s">
        <v>55</v>
      </c>
      <c r="C496" s="110">
        <v>100030000000</v>
      </c>
      <c r="D496" s="111">
        <f>D497</f>
        <v>2221000</v>
      </c>
      <c r="E496" s="111">
        <f t="shared" si="624"/>
        <v>0</v>
      </c>
      <c r="F496" s="111">
        <f t="shared" si="685"/>
        <v>2221000</v>
      </c>
      <c r="G496" s="111">
        <f t="shared" si="686"/>
        <v>2221000</v>
      </c>
      <c r="H496" s="111">
        <f t="shared" si="693"/>
        <v>0</v>
      </c>
      <c r="I496" s="111">
        <f t="shared" si="693"/>
        <v>0</v>
      </c>
      <c r="J496" s="111">
        <f t="shared" si="693"/>
        <v>0</v>
      </c>
      <c r="K496" s="111">
        <f t="shared" si="687"/>
        <v>2221000</v>
      </c>
      <c r="L496" s="112">
        <f t="shared" si="693"/>
        <v>555249</v>
      </c>
      <c r="M496" s="112">
        <f t="shared" si="693"/>
        <v>555249</v>
      </c>
      <c r="N496" s="113">
        <f t="shared" si="693"/>
        <v>555249</v>
      </c>
      <c r="O496" s="111">
        <f t="shared" si="693"/>
        <v>0</v>
      </c>
      <c r="P496" s="111">
        <f t="shared" si="688"/>
        <v>1665747</v>
      </c>
      <c r="Q496" s="111">
        <f t="shared" si="693"/>
        <v>555249</v>
      </c>
      <c r="R496" s="111">
        <f t="shared" si="693"/>
        <v>555249</v>
      </c>
      <c r="S496" s="112">
        <f t="shared" si="693"/>
        <v>555249</v>
      </c>
      <c r="T496" s="111">
        <f t="shared" si="693"/>
        <v>0</v>
      </c>
      <c r="U496" s="112">
        <f t="shared" si="689"/>
        <v>1665747</v>
      </c>
      <c r="V496" s="111">
        <f t="shared" si="690"/>
        <v>0</v>
      </c>
      <c r="W496" s="111">
        <f t="shared" si="691"/>
        <v>555253</v>
      </c>
      <c r="X496" s="111"/>
      <c r="Y496" s="112">
        <f t="shared" si="692"/>
        <v>0</v>
      </c>
    </row>
    <row r="497" spans="1:25" s="108" customFormat="1" ht="30" customHeight="1" x14ac:dyDescent="0.25">
      <c r="A497" s="115" t="s">
        <v>129</v>
      </c>
      <c r="B497" s="114" t="s">
        <v>130</v>
      </c>
      <c r="C497" s="110">
        <v>100030000000</v>
      </c>
      <c r="D497" s="111">
        <f>D498</f>
        <v>2221000</v>
      </c>
      <c r="E497" s="111">
        <f t="shared" si="624"/>
        <v>0</v>
      </c>
      <c r="F497" s="111">
        <f t="shared" si="685"/>
        <v>2221000</v>
      </c>
      <c r="G497" s="111">
        <f t="shared" si="686"/>
        <v>2221000</v>
      </c>
      <c r="H497" s="111"/>
      <c r="I497" s="111"/>
      <c r="J497" s="111"/>
      <c r="K497" s="111">
        <f t="shared" si="687"/>
        <v>2221000</v>
      </c>
      <c r="L497" s="112">
        <f>L498</f>
        <v>555249</v>
      </c>
      <c r="M497" s="112">
        <f t="shared" si="693"/>
        <v>555249</v>
      </c>
      <c r="N497" s="113">
        <f t="shared" si="693"/>
        <v>555249</v>
      </c>
      <c r="O497" s="111">
        <f t="shared" si="693"/>
        <v>0</v>
      </c>
      <c r="P497" s="111">
        <f t="shared" si="688"/>
        <v>1665747</v>
      </c>
      <c r="Q497" s="111">
        <f t="shared" si="693"/>
        <v>555249</v>
      </c>
      <c r="R497" s="111">
        <f t="shared" si="693"/>
        <v>555249</v>
      </c>
      <c r="S497" s="112">
        <f t="shared" si="693"/>
        <v>555249</v>
      </c>
      <c r="T497" s="111">
        <f t="shared" si="693"/>
        <v>0</v>
      </c>
      <c r="U497" s="112">
        <f t="shared" si="689"/>
        <v>1665747</v>
      </c>
      <c r="V497" s="111">
        <f t="shared" si="690"/>
        <v>0</v>
      </c>
      <c r="W497" s="111">
        <f t="shared" si="691"/>
        <v>555253</v>
      </c>
      <c r="X497" s="111"/>
      <c r="Y497" s="112">
        <f t="shared" si="692"/>
        <v>0</v>
      </c>
    </row>
    <row r="498" spans="1:25" s="108" customFormat="1" ht="30" customHeight="1" x14ac:dyDescent="0.25">
      <c r="A498" s="115" t="s">
        <v>131</v>
      </c>
      <c r="B498" s="114" t="s">
        <v>132</v>
      </c>
      <c r="C498" s="110">
        <v>100030100000</v>
      </c>
      <c r="D498" s="111">
        <f>D499</f>
        <v>2221000</v>
      </c>
      <c r="E498" s="111">
        <f t="shared" si="624"/>
        <v>0</v>
      </c>
      <c r="F498" s="111">
        <f t="shared" si="685"/>
        <v>2221000</v>
      </c>
      <c r="G498" s="111">
        <f t="shared" si="686"/>
        <v>2221000</v>
      </c>
      <c r="H498" s="111"/>
      <c r="I498" s="111"/>
      <c r="J498" s="111"/>
      <c r="K498" s="111">
        <f t="shared" si="687"/>
        <v>2221000</v>
      </c>
      <c r="L498" s="112">
        <f>L499</f>
        <v>555249</v>
      </c>
      <c r="M498" s="112">
        <f t="shared" si="693"/>
        <v>555249</v>
      </c>
      <c r="N498" s="113">
        <f t="shared" si="693"/>
        <v>555249</v>
      </c>
      <c r="O498" s="111">
        <f t="shared" si="693"/>
        <v>0</v>
      </c>
      <c r="P498" s="111">
        <f t="shared" si="688"/>
        <v>1665747</v>
      </c>
      <c r="Q498" s="111">
        <f t="shared" si="693"/>
        <v>555249</v>
      </c>
      <c r="R498" s="111">
        <f t="shared" si="693"/>
        <v>555249</v>
      </c>
      <c r="S498" s="112">
        <f t="shared" si="693"/>
        <v>555249</v>
      </c>
      <c r="T498" s="111">
        <f t="shared" si="693"/>
        <v>0</v>
      </c>
      <c r="U498" s="112">
        <f t="shared" si="689"/>
        <v>1665747</v>
      </c>
      <c r="V498" s="111">
        <f t="shared" si="690"/>
        <v>0</v>
      </c>
      <c r="W498" s="111">
        <f t="shared" si="691"/>
        <v>555253</v>
      </c>
      <c r="X498" s="111"/>
      <c r="Y498" s="112">
        <f t="shared" si="692"/>
        <v>0</v>
      </c>
    </row>
    <row r="499" spans="1:25" s="108" customFormat="1" ht="30" customHeight="1" x14ac:dyDescent="0.25">
      <c r="A499" s="115" t="s">
        <v>133</v>
      </c>
      <c r="B499" s="114" t="s">
        <v>39</v>
      </c>
      <c r="C499" s="116"/>
      <c r="D499" s="111">
        <v>2221000</v>
      </c>
      <c r="E499" s="111">
        <f t="shared" si="624"/>
        <v>0</v>
      </c>
      <c r="F499" s="111">
        <f t="shared" si="685"/>
        <v>2221000</v>
      </c>
      <c r="G499" s="111">
        <f t="shared" si="686"/>
        <v>2221000</v>
      </c>
      <c r="H499" s="111"/>
      <c r="I499" s="111"/>
      <c r="J499" s="111"/>
      <c r="K499" s="111">
        <f t="shared" si="687"/>
        <v>2221000</v>
      </c>
      <c r="L499" s="112">
        <v>555249</v>
      </c>
      <c r="M499" s="112">
        <v>555249</v>
      </c>
      <c r="N499" s="113">
        <v>555249</v>
      </c>
      <c r="O499" s="111"/>
      <c r="P499" s="111">
        <f t="shared" si="688"/>
        <v>1665747</v>
      </c>
      <c r="Q499" s="111">
        <v>555249</v>
      </c>
      <c r="R499" s="111">
        <v>555249</v>
      </c>
      <c r="S499" s="112">
        <v>555249</v>
      </c>
      <c r="T499" s="111"/>
      <c r="U499" s="112">
        <f t="shared" si="689"/>
        <v>1665747</v>
      </c>
      <c r="V499" s="111">
        <f t="shared" si="690"/>
        <v>0</v>
      </c>
      <c r="W499" s="111">
        <f t="shared" si="691"/>
        <v>555253</v>
      </c>
      <c r="X499" s="111"/>
      <c r="Y499" s="112">
        <f t="shared" si="692"/>
        <v>0</v>
      </c>
    </row>
    <row r="500" spans="1:25" s="108" customFormat="1" ht="30" customHeight="1" x14ac:dyDescent="0.25">
      <c r="A500" s="108" t="s">
        <v>178</v>
      </c>
      <c r="B500" s="114" t="s">
        <v>33</v>
      </c>
      <c r="C500" s="110">
        <v>300000000000000</v>
      </c>
      <c r="D500" s="111">
        <f>D501+D564</f>
        <v>35909000</v>
      </c>
      <c r="E500" s="111">
        <f t="shared" si="624"/>
        <v>0</v>
      </c>
      <c r="F500" s="111">
        <f t="shared" si="685"/>
        <v>35909000</v>
      </c>
      <c r="G500" s="111">
        <f t="shared" si="686"/>
        <v>35909000</v>
      </c>
      <c r="H500" s="111">
        <f>H501+H564</f>
        <v>0</v>
      </c>
      <c r="I500" s="111">
        <f>I501+I564</f>
        <v>0</v>
      </c>
      <c r="J500" s="111">
        <f>J501+J564</f>
        <v>0</v>
      </c>
      <c r="K500" s="111">
        <f t="shared" si="687"/>
        <v>35909000</v>
      </c>
      <c r="L500" s="112">
        <f>L501+L564</f>
        <v>8520187.379999999</v>
      </c>
      <c r="M500" s="112">
        <f>M501+M564</f>
        <v>10066133.699999999</v>
      </c>
      <c r="N500" s="113">
        <f>N501+N564</f>
        <v>9843140.0300000012</v>
      </c>
      <c r="O500" s="111">
        <f>O501+O564</f>
        <v>0</v>
      </c>
      <c r="P500" s="111">
        <f t="shared" si="688"/>
        <v>28429461.109999999</v>
      </c>
      <c r="Q500" s="111">
        <f>Q501+Q564</f>
        <v>8506095.2999999989</v>
      </c>
      <c r="R500" s="111">
        <f>R501+R564</f>
        <v>9886448.1300000008</v>
      </c>
      <c r="S500" s="112">
        <f>S501+S564</f>
        <v>9759678.9499999993</v>
      </c>
      <c r="T500" s="111">
        <f>T501+T564</f>
        <v>0</v>
      </c>
      <c r="U500" s="112">
        <f t="shared" si="689"/>
        <v>28152222.379999999</v>
      </c>
      <c r="V500" s="111">
        <f t="shared" si="690"/>
        <v>0</v>
      </c>
      <c r="W500" s="111">
        <f t="shared" si="691"/>
        <v>7479538.8900000006</v>
      </c>
      <c r="X500" s="111"/>
      <c r="Y500" s="112">
        <f t="shared" si="692"/>
        <v>277238.73000000045</v>
      </c>
    </row>
    <row r="501" spans="1:25" s="98" customFormat="1" ht="37.5" customHeight="1" x14ac:dyDescent="0.25">
      <c r="A501" s="98" t="s">
        <v>179</v>
      </c>
      <c r="B501" s="127" t="s">
        <v>160</v>
      </c>
      <c r="C501" s="107">
        <v>310000000000000</v>
      </c>
      <c r="D501" s="101">
        <f>D502+D554</f>
        <v>27431000</v>
      </c>
      <c r="E501" s="101">
        <f t="shared" ref="E501:E562" si="695">H501+I501+J501</f>
        <v>0</v>
      </c>
      <c r="F501" s="101">
        <f t="shared" si="685"/>
        <v>27431000</v>
      </c>
      <c r="G501" s="101">
        <f t="shared" si="686"/>
        <v>27431000</v>
      </c>
      <c r="H501" s="101">
        <f>H502+H554</f>
        <v>0</v>
      </c>
      <c r="I501" s="101">
        <f>I502+I554</f>
        <v>0</v>
      </c>
      <c r="J501" s="101">
        <f>J502+J554</f>
        <v>0</v>
      </c>
      <c r="K501" s="101">
        <f t="shared" si="687"/>
        <v>27431000</v>
      </c>
      <c r="L501" s="102">
        <f>L502+L554</f>
        <v>6416019.1099999994</v>
      </c>
      <c r="M501" s="102">
        <f>M502+M554</f>
        <v>7487422.8199999994</v>
      </c>
      <c r="N501" s="103">
        <f>N502+N554</f>
        <v>7557600.3300000001</v>
      </c>
      <c r="O501" s="101">
        <f>O502+O554</f>
        <v>0</v>
      </c>
      <c r="P501" s="101">
        <f t="shared" si="688"/>
        <v>21461042.259999998</v>
      </c>
      <c r="Q501" s="101">
        <f>Q502+Q554</f>
        <v>6416019.1099999994</v>
      </c>
      <c r="R501" s="101">
        <f>R502+R554</f>
        <v>7366057.9000000004</v>
      </c>
      <c r="S501" s="102">
        <f>S502+S554</f>
        <v>7486487.6099999994</v>
      </c>
      <c r="T501" s="101">
        <f>T502+T554</f>
        <v>0</v>
      </c>
      <c r="U501" s="102">
        <f t="shared" si="689"/>
        <v>21268564.619999997</v>
      </c>
      <c r="V501" s="101">
        <f t="shared" si="690"/>
        <v>0</v>
      </c>
      <c r="W501" s="101">
        <f t="shared" si="691"/>
        <v>5969957.7400000021</v>
      </c>
      <c r="X501" s="101">
        <f>X502+X554</f>
        <v>0</v>
      </c>
      <c r="Y501" s="102">
        <f t="shared" si="692"/>
        <v>192477.6400000006</v>
      </c>
    </row>
    <row r="502" spans="1:25" s="108" customFormat="1" ht="50.25" customHeight="1" x14ac:dyDescent="0.25">
      <c r="A502" s="108" t="s">
        <v>180</v>
      </c>
      <c r="B502" s="109" t="s">
        <v>201</v>
      </c>
      <c r="C502" s="110">
        <v>310100000000000</v>
      </c>
      <c r="D502" s="111">
        <f>D503</f>
        <v>24196000</v>
      </c>
      <c r="E502" s="111">
        <f t="shared" si="695"/>
        <v>0</v>
      </c>
      <c r="F502" s="111">
        <f t="shared" si="685"/>
        <v>24196000</v>
      </c>
      <c r="G502" s="111">
        <f t="shared" si="686"/>
        <v>24196000</v>
      </c>
      <c r="H502" s="111">
        <f>H503</f>
        <v>0</v>
      </c>
      <c r="I502" s="111">
        <f>I503</f>
        <v>0</v>
      </c>
      <c r="J502" s="111">
        <f>J503</f>
        <v>0</v>
      </c>
      <c r="K502" s="111">
        <f t="shared" si="687"/>
        <v>24196000</v>
      </c>
      <c r="L502" s="112">
        <f>L503</f>
        <v>5613466.4299999997</v>
      </c>
      <c r="M502" s="112">
        <f t="shared" ref="M502:T502" si="696">M503</f>
        <v>6670700.5399999991</v>
      </c>
      <c r="N502" s="113">
        <f t="shared" si="696"/>
        <v>6747962.8499999996</v>
      </c>
      <c r="O502" s="111">
        <f t="shared" si="696"/>
        <v>0</v>
      </c>
      <c r="P502" s="111">
        <f t="shared" si="688"/>
        <v>19032129.82</v>
      </c>
      <c r="Q502" s="111">
        <f t="shared" si="696"/>
        <v>5613466.4299999997</v>
      </c>
      <c r="R502" s="111">
        <f t="shared" si="696"/>
        <v>6549335.6200000001</v>
      </c>
      <c r="S502" s="112">
        <f t="shared" si="696"/>
        <v>6676850.1299999999</v>
      </c>
      <c r="T502" s="111">
        <f t="shared" si="696"/>
        <v>0</v>
      </c>
      <c r="U502" s="112">
        <f t="shared" si="689"/>
        <v>18839652.18</v>
      </c>
      <c r="V502" s="111">
        <f t="shared" si="690"/>
        <v>0</v>
      </c>
      <c r="W502" s="111">
        <f t="shared" si="691"/>
        <v>5163870.18</v>
      </c>
      <c r="X502" s="111"/>
      <c r="Y502" s="112">
        <f t="shared" si="692"/>
        <v>192477.6400000006</v>
      </c>
    </row>
    <row r="503" spans="1:25" s="98" customFormat="1" ht="30" customHeight="1" x14ac:dyDescent="0.25">
      <c r="A503" s="98" t="s">
        <v>181</v>
      </c>
      <c r="B503" s="99" t="s">
        <v>161</v>
      </c>
      <c r="C503" s="107">
        <v>310100100001000</v>
      </c>
      <c r="D503" s="101">
        <f>D504</f>
        <v>24196000</v>
      </c>
      <c r="E503" s="101">
        <f t="shared" si="695"/>
        <v>0</v>
      </c>
      <c r="F503" s="101">
        <f t="shared" si="685"/>
        <v>24196000</v>
      </c>
      <c r="G503" s="101">
        <f t="shared" si="686"/>
        <v>24196000</v>
      </c>
      <c r="H503" s="101">
        <f t="shared" ref="H503:J504" si="697">H504</f>
        <v>0</v>
      </c>
      <c r="I503" s="101">
        <f t="shared" si="697"/>
        <v>0</v>
      </c>
      <c r="J503" s="101">
        <f t="shared" si="697"/>
        <v>0</v>
      </c>
      <c r="K503" s="101">
        <f t="shared" si="687"/>
        <v>24196000</v>
      </c>
      <c r="L503" s="102">
        <f>L504</f>
        <v>5613466.4299999997</v>
      </c>
      <c r="M503" s="102">
        <f t="shared" ref="M503:T504" si="698">M504</f>
        <v>6670700.5399999991</v>
      </c>
      <c r="N503" s="103">
        <f t="shared" si="698"/>
        <v>6747962.8499999996</v>
      </c>
      <c r="O503" s="101">
        <f t="shared" si="698"/>
        <v>0</v>
      </c>
      <c r="P503" s="101">
        <f t="shared" si="688"/>
        <v>19032129.82</v>
      </c>
      <c r="Q503" s="101">
        <f t="shared" si="698"/>
        <v>5613466.4299999997</v>
      </c>
      <c r="R503" s="101">
        <f t="shared" si="698"/>
        <v>6549335.6200000001</v>
      </c>
      <c r="S503" s="102">
        <f t="shared" si="698"/>
        <v>6676850.1299999999</v>
      </c>
      <c r="T503" s="101">
        <f t="shared" si="698"/>
        <v>0</v>
      </c>
      <c r="U503" s="102">
        <f t="shared" si="689"/>
        <v>18839652.18</v>
      </c>
      <c r="V503" s="101">
        <f t="shared" si="690"/>
        <v>0</v>
      </c>
      <c r="W503" s="101">
        <f t="shared" si="691"/>
        <v>5163870.18</v>
      </c>
      <c r="X503" s="101">
        <f t="shared" ref="X503:X504" si="699">X504</f>
        <v>0</v>
      </c>
      <c r="Y503" s="102">
        <f t="shared" si="692"/>
        <v>192477.6400000006</v>
      </c>
    </row>
    <row r="504" spans="1:25" s="108" customFormat="1" ht="39.75" customHeight="1" x14ac:dyDescent="0.25">
      <c r="A504" s="108" t="s">
        <v>53</v>
      </c>
      <c r="B504" s="109" t="s">
        <v>169</v>
      </c>
      <c r="C504" s="110">
        <v>100000000000</v>
      </c>
      <c r="D504" s="111">
        <f>D505</f>
        <v>24196000</v>
      </c>
      <c r="E504" s="111">
        <f t="shared" si="695"/>
        <v>0</v>
      </c>
      <c r="F504" s="111">
        <f t="shared" si="685"/>
        <v>24196000</v>
      </c>
      <c r="G504" s="111">
        <f t="shared" si="686"/>
        <v>24196000</v>
      </c>
      <c r="H504" s="111">
        <f t="shared" si="697"/>
        <v>0</v>
      </c>
      <c r="I504" s="111">
        <f t="shared" si="697"/>
        <v>0</v>
      </c>
      <c r="J504" s="111">
        <f t="shared" si="697"/>
        <v>0</v>
      </c>
      <c r="K504" s="111">
        <f t="shared" si="687"/>
        <v>24196000</v>
      </c>
      <c r="L504" s="112">
        <f>L505</f>
        <v>5613466.4299999997</v>
      </c>
      <c r="M504" s="112">
        <f t="shared" si="698"/>
        <v>6670700.5399999991</v>
      </c>
      <c r="N504" s="113">
        <f t="shared" si="698"/>
        <v>6747962.8499999996</v>
      </c>
      <c r="O504" s="111">
        <f t="shared" si="698"/>
        <v>0</v>
      </c>
      <c r="P504" s="111">
        <f t="shared" si="688"/>
        <v>19032129.82</v>
      </c>
      <c r="Q504" s="111">
        <f t="shared" si="698"/>
        <v>5613466.4299999997</v>
      </c>
      <c r="R504" s="111">
        <f t="shared" si="698"/>
        <v>6549335.6200000001</v>
      </c>
      <c r="S504" s="112">
        <f t="shared" si="698"/>
        <v>6676850.1299999999</v>
      </c>
      <c r="T504" s="111">
        <f t="shared" si="698"/>
        <v>0</v>
      </c>
      <c r="U504" s="112">
        <f t="shared" si="689"/>
        <v>18839652.18</v>
      </c>
      <c r="V504" s="111">
        <f t="shared" si="690"/>
        <v>0</v>
      </c>
      <c r="W504" s="111">
        <f t="shared" si="691"/>
        <v>5163870.18</v>
      </c>
      <c r="X504" s="111">
        <f t="shared" si="699"/>
        <v>0</v>
      </c>
      <c r="Y504" s="112">
        <f t="shared" si="692"/>
        <v>192477.6400000006</v>
      </c>
    </row>
    <row r="505" spans="1:25" s="108" customFormat="1" ht="30" customHeight="1" x14ac:dyDescent="0.25">
      <c r="A505" s="108" t="s">
        <v>54</v>
      </c>
      <c r="B505" s="114" t="s">
        <v>55</v>
      </c>
      <c r="C505" s="110">
        <v>100030000000</v>
      </c>
      <c r="D505" s="111">
        <f>SUM(D506,D509,D512,D515,D518,D521,D524,D527,D530,D533,D536,D539,D542,D545,D548,D551)</f>
        <v>24196000</v>
      </c>
      <c r="E505" s="111">
        <f t="shared" si="695"/>
        <v>0</v>
      </c>
      <c r="F505" s="111">
        <f t="shared" si="685"/>
        <v>24196000</v>
      </c>
      <c r="G505" s="111">
        <f t="shared" si="686"/>
        <v>24196000</v>
      </c>
      <c r="H505" s="111">
        <f>SUM(H506,H509,H512,H515,H518,H521,H524,H527,H530,H533,H536,H539,H542,H545,H548,H551)</f>
        <v>0</v>
      </c>
      <c r="I505" s="111">
        <f>SUM(I506,I509,I512,I515,I518,I521,I524,I527,I530,I533,I536,I539,I542,I545,I548,I551)</f>
        <v>0</v>
      </c>
      <c r="J505" s="111">
        <f>SUM(J506,J509,J512,J515,J518,J521,J524,J527,J530,J533,J536,J539,J542,J545,J548,J551)</f>
        <v>0</v>
      </c>
      <c r="K505" s="111">
        <f t="shared" si="687"/>
        <v>24196000</v>
      </c>
      <c r="L505" s="112">
        <f>SUM(L506,L509,L512,L515,L518,L521,L524,L527,L530,L533,L536,L539,L542,L545,L548,L551)</f>
        <v>5613466.4299999997</v>
      </c>
      <c r="M505" s="112">
        <f t="shared" ref="M505:T505" si="700">SUM(M506,M509,M512,M515,M518,M521,M524,M527,M530,M533,M536,M539,M542,M545,M548,M551)</f>
        <v>6670700.5399999991</v>
      </c>
      <c r="N505" s="113">
        <f t="shared" si="700"/>
        <v>6747962.8499999996</v>
      </c>
      <c r="O505" s="111">
        <f t="shared" si="700"/>
        <v>0</v>
      </c>
      <c r="P505" s="111">
        <f t="shared" si="688"/>
        <v>19032129.82</v>
      </c>
      <c r="Q505" s="111">
        <f t="shared" si="700"/>
        <v>5613466.4299999997</v>
      </c>
      <c r="R505" s="111">
        <f t="shared" si="700"/>
        <v>6549335.6200000001</v>
      </c>
      <c r="S505" s="112">
        <f t="shared" si="700"/>
        <v>6676850.1299999999</v>
      </c>
      <c r="T505" s="111">
        <f t="shared" si="700"/>
        <v>0</v>
      </c>
      <c r="U505" s="112">
        <f t="shared" si="689"/>
        <v>18839652.18</v>
      </c>
      <c r="V505" s="111">
        <f t="shared" si="690"/>
        <v>0</v>
      </c>
      <c r="W505" s="111">
        <f t="shared" si="691"/>
        <v>5163870.18</v>
      </c>
      <c r="X505" s="111">
        <f t="shared" ref="X505" si="701">SUM(X506,X509,X512,X515,X518,X521,X524,X527,X530,X533,X536,X539,X542,X545,X548,X551)</f>
        <v>0</v>
      </c>
      <c r="Y505" s="112">
        <f t="shared" si="692"/>
        <v>192477.6400000006</v>
      </c>
    </row>
    <row r="506" spans="1:25" s="108" customFormat="1" ht="30" customHeight="1" x14ac:dyDescent="0.25">
      <c r="A506" s="115" t="s">
        <v>56</v>
      </c>
      <c r="B506" s="114" t="s">
        <v>57</v>
      </c>
      <c r="C506" s="110">
        <v>100030000000</v>
      </c>
      <c r="D506" s="111">
        <f>D507</f>
        <v>1182000</v>
      </c>
      <c r="E506" s="111">
        <f t="shared" si="695"/>
        <v>0</v>
      </c>
      <c r="F506" s="111">
        <f t="shared" si="685"/>
        <v>1182000</v>
      </c>
      <c r="G506" s="111">
        <f t="shared" si="686"/>
        <v>1182000</v>
      </c>
      <c r="H506" s="111"/>
      <c r="I506" s="111"/>
      <c r="J506" s="111"/>
      <c r="K506" s="111">
        <f t="shared" si="687"/>
        <v>1182000</v>
      </c>
      <c r="L506" s="112">
        <f>L507</f>
        <v>298883.15999999997</v>
      </c>
      <c r="M506" s="112">
        <f t="shared" ref="M506:O507" si="702">M507</f>
        <v>380250.75</v>
      </c>
      <c r="N506" s="113">
        <f t="shared" si="702"/>
        <v>353092.58</v>
      </c>
      <c r="O506" s="111">
        <f t="shared" si="702"/>
        <v>0</v>
      </c>
      <c r="P506" s="111">
        <f t="shared" si="688"/>
        <v>1032226.49</v>
      </c>
      <c r="Q506" s="111">
        <f t="shared" ref="Q506:T507" si="703">Q507</f>
        <v>298883.15999999997</v>
      </c>
      <c r="R506" s="111">
        <f t="shared" si="703"/>
        <v>380250.75</v>
      </c>
      <c r="S506" s="112">
        <f t="shared" si="703"/>
        <v>353092.58</v>
      </c>
      <c r="T506" s="111">
        <f t="shared" si="703"/>
        <v>0</v>
      </c>
      <c r="U506" s="112">
        <f t="shared" si="689"/>
        <v>1032226.49</v>
      </c>
      <c r="V506" s="111">
        <f t="shared" si="690"/>
        <v>0</v>
      </c>
      <c r="W506" s="111">
        <f t="shared" si="691"/>
        <v>149773.51</v>
      </c>
      <c r="X506" s="111"/>
      <c r="Y506" s="112">
        <f t="shared" si="692"/>
        <v>0</v>
      </c>
    </row>
    <row r="507" spans="1:25" s="108" customFormat="1" ht="30" customHeight="1" x14ac:dyDescent="0.25">
      <c r="A507" s="115" t="s">
        <v>58</v>
      </c>
      <c r="B507" s="114" t="s">
        <v>59</v>
      </c>
      <c r="C507" s="110">
        <v>100030300001</v>
      </c>
      <c r="D507" s="111">
        <f>D508</f>
        <v>1182000</v>
      </c>
      <c r="E507" s="111">
        <f t="shared" si="695"/>
        <v>0</v>
      </c>
      <c r="F507" s="111">
        <f t="shared" si="685"/>
        <v>1182000</v>
      </c>
      <c r="G507" s="111">
        <f t="shared" si="686"/>
        <v>1182000</v>
      </c>
      <c r="H507" s="111"/>
      <c r="I507" s="111"/>
      <c r="J507" s="111"/>
      <c r="K507" s="111">
        <f t="shared" si="687"/>
        <v>1182000</v>
      </c>
      <c r="L507" s="112">
        <f>L508</f>
        <v>298883.15999999997</v>
      </c>
      <c r="M507" s="112">
        <f t="shared" si="702"/>
        <v>380250.75</v>
      </c>
      <c r="N507" s="113">
        <f t="shared" si="702"/>
        <v>353092.58</v>
      </c>
      <c r="O507" s="111">
        <f t="shared" si="702"/>
        <v>0</v>
      </c>
      <c r="P507" s="111">
        <f t="shared" si="688"/>
        <v>1032226.49</v>
      </c>
      <c r="Q507" s="111">
        <f t="shared" si="703"/>
        <v>298883.15999999997</v>
      </c>
      <c r="R507" s="111">
        <f t="shared" si="703"/>
        <v>380250.75</v>
      </c>
      <c r="S507" s="112">
        <f t="shared" si="703"/>
        <v>353092.58</v>
      </c>
      <c r="T507" s="111">
        <f t="shared" si="703"/>
        <v>0</v>
      </c>
      <c r="U507" s="112">
        <f t="shared" si="689"/>
        <v>1032226.49</v>
      </c>
      <c r="V507" s="111">
        <f t="shared" si="690"/>
        <v>0</v>
      </c>
      <c r="W507" s="111">
        <f t="shared" si="691"/>
        <v>149773.51</v>
      </c>
      <c r="X507" s="111"/>
      <c r="Y507" s="112">
        <f t="shared" si="692"/>
        <v>0</v>
      </c>
    </row>
    <row r="508" spans="1:25" s="108" customFormat="1" ht="30" customHeight="1" x14ac:dyDescent="0.25">
      <c r="A508" s="115" t="s">
        <v>60</v>
      </c>
      <c r="B508" s="114" t="s">
        <v>39</v>
      </c>
      <c r="C508" s="116"/>
      <c r="D508" s="111">
        <v>1182000</v>
      </c>
      <c r="E508" s="111">
        <f t="shared" si="695"/>
        <v>0</v>
      </c>
      <c r="F508" s="111">
        <f t="shared" si="685"/>
        <v>1182000</v>
      </c>
      <c r="G508" s="111">
        <f t="shared" si="686"/>
        <v>1182000</v>
      </c>
      <c r="H508" s="111"/>
      <c r="I508" s="111"/>
      <c r="J508" s="111"/>
      <c r="K508" s="111">
        <f t="shared" si="687"/>
        <v>1182000</v>
      </c>
      <c r="L508" s="112">
        <v>298883.15999999997</v>
      </c>
      <c r="M508" s="112">
        <v>380250.75</v>
      </c>
      <c r="N508" s="113">
        <v>353092.58</v>
      </c>
      <c r="O508" s="111"/>
      <c r="P508" s="111">
        <f t="shared" si="688"/>
        <v>1032226.49</v>
      </c>
      <c r="Q508" s="111">
        <v>298883.15999999997</v>
      </c>
      <c r="R508" s="111">
        <v>380250.75</v>
      </c>
      <c r="S508" s="112">
        <v>353092.58</v>
      </c>
      <c r="T508" s="111"/>
      <c r="U508" s="112">
        <f t="shared" si="689"/>
        <v>1032226.49</v>
      </c>
      <c r="V508" s="111">
        <f t="shared" si="690"/>
        <v>0</v>
      </c>
      <c r="W508" s="111">
        <f t="shared" si="691"/>
        <v>149773.51</v>
      </c>
      <c r="X508" s="111"/>
      <c r="Y508" s="112">
        <f t="shared" si="692"/>
        <v>0</v>
      </c>
    </row>
    <row r="509" spans="1:25" s="108" customFormat="1" ht="30" customHeight="1" x14ac:dyDescent="0.25">
      <c r="A509" s="115" t="s">
        <v>62</v>
      </c>
      <c r="B509" s="114" t="s">
        <v>63</v>
      </c>
      <c r="C509" s="110">
        <v>100030000000</v>
      </c>
      <c r="D509" s="111">
        <f>D510</f>
        <v>1152000</v>
      </c>
      <c r="E509" s="111">
        <f t="shared" si="695"/>
        <v>0</v>
      </c>
      <c r="F509" s="111">
        <f t="shared" si="685"/>
        <v>1152000</v>
      </c>
      <c r="G509" s="111">
        <f t="shared" si="686"/>
        <v>1152000</v>
      </c>
      <c r="H509" s="111"/>
      <c r="I509" s="111"/>
      <c r="J509" s="111"/>
      <c r="K509" s="111">
        <f t="shared" si="687"/>
        <v>1152000</v>
      </c>
      <c r="L509" s="112">
        <f>L510</f>
        <v>334033.09999999998</v>
      </c>
      <c r="M509" s="112">
        <f t="shared" ref="M509:O510" si="704">M510</f>
        <v>426033.24</v>
      </c>
      <c r="N509" s="113">
        <f t="shared" si="704"/>
        <v>383968.39</v>
      </c>
      <c r="O509" s="111">
        <f t="shared" si="704"/>
        <v>0</v>
      </c>
      <c r="P509" s="111">
        <f t="shared" si="688"/>
        <v>1144034.73</v>
      </c>
      <c r="Q509" s="111">
        <f t="shared" ref="Q509:T510" si="705">Q510</f>
        <v>334033.09999999998</v>
      </c>
      <c r="R509" s="111">
        <f t="shared" si="705"/>
        <v>426033.24</v>
      </c>
      <c r="S509" s="112">
        <f t="shared" si="705"/>
        <v>383968.39</v>
      </c>
      <c r="T509" s="111">
        <f t="shared" si="705"/>
        <v>0</v>
      </c>
      <c r="U509" s="112">
        <f t="shared" si="689"/>
        <v>1144034.73</v>
      </c>
      <c r="V509" s="111">
        <f t="shared" si="690"/>
        <v>0</v>
      </c>
      <c r="W509" s="111">
        <f t="shared" si="691"/>
        <v>7965.2700000000186</v>
      </c>
      <c r="X509" s="111"/>
      <c r="Y509" s="112">
        <f t="shared" si="692"/>
        <v>0</v>
      </c>
    </row>
    <row r="510" spans="1:25" s="108" customFormat="1" ht="30" customHeight="1" x14ac:dyDescent="0.25">
      <c r="A510" s="115" t="s">
        <v>64</v>
      </c>
      <c r="B510" s="114" t="s">
        <v>65</v>
      </c>
      <c r="C510" s="110">
        <v>100030300002</v>
      </c>
      <c r="D510" s="111">
        <f>D511</f>
        <v>1152000</v>
      </c>
      <c r="E510" s="111">
        <f t="shared" si="695"/>
        <v>0</v>
      </c>
      <c r="F510" s="111">
        <f t="shared" si="685"/>
        <v>1152000</v>
      </c>
      <c r="G510" s="111">
        <f t="shared" si="686"/>
        <v>1152000</v>
      </c>
      <c r="H510" s="111"/>
      <c r="I510" s="111"/>
      <c r="J510" s="111"/>
      <c r="K510" s="111">
        <f t="shared" si="687"/>
        <v>1152000</v>
      </c>
      <c r="L510" s="112">
        <f>L511</f>
        <v>334033.09999999998</v>
      </c>
      <c r="M510" s="112">
        <f t="shared" si="704"/>
        <v>426033.24</v>
      </c>
      <c r="N510" s="113">
        <f t="shared" si="704"/>
        <v>383968.39</v>
      </c>
      <c r="O510" s="111">
        <f t="shared" si="704"/>
        <v>0</v>
      </c>
      <c r="P510" s="111">
        <f t="shared" si="688"/>
        <v>1144034.73</v>
      </c>
      <c r="Q510" s="111">
        <f t="shared" si="705"/>
        <v>334033.09999999998</v>
      </c>
      <c r="R510" s="111">
        <f t="shared" si="705"/>
        <v>426033.24</v>
      </c>
      <c r="S510" s="112">
        <f t="shared" si="705"/>
        <v>383968.39</v>
      </c>
      <c r="T510" s="111">
        <f t="shared" si="705"/>
        <v>0</v>
      </c>
      <c r="U510" s="112">
        <f t="shared" si="689"/>
        <v>1144034.73</v>
      </c>
      <c r="V510" s="111">
        <f t="shared" si="690"/>
        <v>0</v>
      </c>
      <c r="W510" s="111">
        <f t="shared" si="691"/>
        <v>7965.2700000000186</v>
      </c>
      <c r="X510" s="111"/>
      <c r="Y510" s="112">
        <f t="shared" si="692"/>
        <v>0</v>
      </c>
    </row>
    <row r="511" spans="1:25" s="108" customFormat="1" ht="30" customHeight="1" x14ac:dyDescent="0.25">
      <c r="A511" s="115" t="s">
        <v>66</v>
      </c>
      <c r="B511" s="114" t="s">
        <v>39</v>
      </c>
      <c r="C511" s="116"/>
      <c r="D511" s="111">
        <v>1152000</v>
      </c>
      <c r="E511" s="111">
        <f t="shared" si="695"/>
        <v>0</v>
      </c>
      <c r="F511" s="111">
        <f t="shared" si="685"/>
        <v>1152000</v>
      </c>
      <c r="G511" s="111">
        <f t="shared" si="686"/>
        <v>1152000</v>
      </c>
      <c r="H511" s="111"/>
      <c r="I511" s="111"/>
      <c r="J511" s="111"/>
      <c r="K511" s="111">
        <f t="shared" si="687"/>
        <v>1152000</v>
      </c>
      <c r="L511" s="112">
        <v>334033.09999999998</v>
      </c>
      <c r="M511" s="112">
        <v>426033.24</v>
      </c>
      <c r="N511" s="113">
        <v>383968.39</v>
      </c>
      <c r="O511" s="111"/>
      <c r="P511" s="111">
        <f t="shared" si="688"/>
        <v>1144034.73</v>
      </c>
      <c r="Q511" s="111">
        <v>334033.09999999998</v>
      </c>
      <c r="R511" s="111">
        <v>426033.24</v>
      </c>
      <c r="S511" s="112">
        <v>383968.39</v>
      </c>
      <c r="T511" s="111"/>
      <c r="U511" s="112">
        <f t="shared" si="689"/>
        <v>1144034.73</v>
      </c>
      <c r="V511" s="111">
        <f t="shared" si="690"/>
        <v>0</v>
      </c>
      <c r="W511" s="111">
        <f t="shared" si="691"/>
        <v>7965.2700000000186</v>
      </c>
      <c r="X511" s="111"/>
      <c r="Y511" s="112">
        <f t="shared" si="692"/>
        <v>0</v>
      </c>
    </row>
    <row r="512" spans="1:25" s="108" customFormat="1" ht="30" customHeight="1" x14ac:dyDescent="0.25">
      <c r="A512" s="115" t="s">
        <v>68</v>
      </c>
      <c r="B512" s="114" t="s">
        <v>69</v>
      </c>
      <c r="C512" s="110">
        <v>100030000000</v>
      </c>
      <c r="D512" s="111">
        <f>D513</f>
        <v>1344000</v>
      </c>
      <c r="E512" s="111">
        <f t="shared" si="695"/>
        <v>0</v>
      </c>
      <c r="F512" s="111">
        <f t="shared" si="685"/>
        <v>1344000</v>
      </c>
      <c r="G512" s="111">
        <f t="shared" si="686"/>
        <v>1344000</v>
      </c>
      <c r="H512" s="111"/>
      <c r="I512" s="111"/>
      <c r="J512" s="111"/>
      <c r="K512" s="111">
        <f t="shared" si="687"/>
        <v>1344000</v>
      </c>
      <c r="L512" s="112">
        <f>L513</f>
        <v>347524.56</v>
      </c>
      <c r="M512" s="112">
        <f t="shared" ref="M512:O513" si="706">M513</f>
        <v>407882.41</v>
      </c>
      <c r="N512" s="113">
        <f t="shared" si="706"/>
        <v>361897.24999999994</v>
      </c>
      <c r="O512" s="111">
        <f t="shared" si="706"/>
        <v>0</v>
      </c>
      <c r="P512" s="111">
        <f t="shared" si="688"/>
        <v>1117304.22</v>
      </c>
      <c r="Q512" s="111">
        <f t="shared" ref="Q512:T513" si="707">Q513</f>
        <v>347524.56</v>
      </c>
      <c r="R512" s="111">
        <f t="shared" si="707"/>
        <v>287611.93</v>
      </c>
      <c r="S512" s="112">
        <f t="shared" si="707"/>
        <v>361205.32999999996</v>
      </c>
      <c r="T512" s="111">
        <f t="shared" si="707"/>
        <v>0</v>
      </c>
      <c r="U512" s="112">
        <f t="shared" si="689"/>
        <v>996341.82</v>
      </c>
      <c r="V512" s="111">
        <f t="shared" si="690"/>
        <v>0</v>
      </c>
      <c r="W512" s="111">
        <f t="shared" si="691"/>
        <v>226695.78000000003</v>
      </c>
      <c r="X512" s="111">
        <f>X513</f>
        <v>0</v>
      </c>
      <c r="Y512" s="112">
        <f t="shared" si="692"/>
        <v>120962.40000000002</v>
      </c>
    </row>
    <row r="513" spans="1:25" s="108" customFormat="1" ht="30" customHeight="1" x14ac:dyDescent="0.25">
      <c r="A513" s="115" t="s">
        <v>70</v>
      </c>
      <c r="B513" s="114" t="s">
        <v>71</v>
      </c>
      <c r="C513" s="110">
        <v>100030300003</v>
      </c>
      <c r="D513" s="111">
        <f>D514</f>
        <v>1344000</v>
      </c>
      <c r="E513" s="111">
        <f t="shared" si="695"/>
        <v>0</v>
      </c>
      <c r="F513" s="111">
        <f t="shared" si="685"/>
        <v>1344000</v>
      </c>
      <c r="G513" s="111">
        <f t="shared" si="686"/>
        <v>1344000</v>
      </c>
      <c r="H513" s="111"/>
      <c r="I513" s="111"/>
      <c r="J513" s="111"/>
      <c r="K513" s="111">
        <f t="shared" si="687"/>
        <v>1344000</v>
      </c>
      <c r="L513" s="112">
        <f>L514</f>
        <v>347524.56</v>
      </c>
      <c r="M513" s="112">
        <f t="shared" si="706"/>
        <v>407882.41</v>
      </c>
      <c r="N513" s="113">
        <f t="shared" si="706"/>
        <v>361897.24999999994</v>
      </c>
      <c r="O513" s="111">
        <f t="shared" si="706"/>
        <v>0</v>
      </c>
      <c r="P513" s="111">
        <f t="shared" si="688"/>
        <v>1117304.22</v>
      </c>
      <c r="Q513" s="111">
        <f t="shared" si="707"/>
        <v>347524.56</v>
      </c>
      <c r="R513" s="111">
        <f t="shared" si="707"/>
        <v>287611.93</v>
      </c>
      <c r="S513" s="112">
        <f t="shared" si="707"/>
        <v>361205.32999999996</v>
      </c>
      <c r="T513" s="111">
        <f t="shared" si="707"/>
        <v>0</v>
      </c>
      <c r="U513" s="112">
        <f t="shared" si="689"/>
        <v>996341.82</v>
      </c>
      <c r="V513" s="111">
        <f t="shared" si="690"/>
        <v>0</v>
      </c>
      <c r="W513" s="111">
        <f t="shared" si="691"/>
        <v>226695.78000000003</v>
      </c>
      <c r="X513" s="111">
        <f>X514</f>
        <v>0</v>
      </c>
      <c r="Y513" s="112">
        <f t="shared" si="692"/>
        <v>120962.40000000002</v>
      </c>
    </row>
    <row r="514" spans="1:25" s="108" customFormat="1" ht="30" customHeight="1" x14ac:dyDescent="0.25">
      <c r="A514" s="115" t="s">
        <v>72</v>
      </c>
      <c r="B514" s="114" t="s">
        <v>39</v>
      </c>
      <c r="C514" s="116"/>
      <c r="D514" s="111">
        <v>1344000</v>
      </c>
      <c r="E514" s="111">
        <f t="shared" si="695"/>
        <v>0</v>
      </c>
      <c r="F514" s="111">
        <f t="shared" si="685"/>
        <v>1344000</v>
      </c>
      <c r="G514" s="111">
        <f t="shared" si="686"/>
        <v>1344000</v>
      </c>
      <c r="H514" s="111"/>
      <c r="I514" s="111"/>
      <c r="J514" s="111"/>
      <c r="K514" s="111">
        <f t="shared" si="687"/>
        <v>1344000</v>
      </c>
      <c r="L514" s="112">
        <v>347524.56</v>
      </c>
      <c r="M514" s="112">
        <v>407882.41</v>
      </c>
      <c r="N514" s="113">
        <v>361897.24999999994</v>
      </c>
      <c r="O514" s="111"/>
      <c r="P514" s="111">
        <f t="shared" si="688"/>
        <v>1117304.22</v>
      </c>
      <c r="Q514" s="111">
        <v>347524.56</v>
      </c>
      <c r="R514" s="111">
        <v>287611.93</v>
      </c>
      <c r="S514" s="112">
        <v>361205.32999999996</v>
      </c>
      <c r="T514" s="111"/>
      <c r="U514" s="112">
        <f t="shared" si="689"/>
        <v>996341.82</v>
      </c>
      <c r="V514" s="111">
        <f t="shared" si="690"/>
        <v>0</v>
      </c>
      <c r="W514" s="111">
        <f t="shared" si="691"/>
        <v>226695.78000000003</v>
      </c>
      <c r="X514" s="111"/>
      <c r="Y514" s="112">
        <f t="shared" si="692"/>
        <v>120962.40000000002</v>
      </c>
    </row>
    <row r="515" spans="1:25" s="108" customFormat="1" ht="30" customHeight="1" x14ac:dyDescent="0.25">
      <c r="A515" s="115" t="s">
        <v>75</v>
      </c>
      <c r="B515" s="114" t="s">
        <v>76</v>
      </c>
      <c r="C515" s="110">
        <v>100030000000</v>
      </c>
      <c r="D515" s="111">
        <f>D516</f>
        <v>1176000</v>
      </c>
      <c r="E515" s="111">
        <f t="shared" si="695"/>
        <v>0</v>
      </c>
      <c r="F515" s="111">
        <f t="shared" si="685"/>
        <v>1176000</v>
      </c>
      <c r="G515" s="111">
        <f t="shared" si="686"/>
        <v>1176000</v>
      </c>
      <c r="H515" s="111"/>
      <c r="I515" s="111"/>
      <c r="J515" s="111"/>
      <c r="K515" s="111">
        <f t="shared" si="687"/>
        <v>1176000</v>
      </c>
      <c r="L515" s="112">
        <f>L516</f>
        <v>277159.44</v>
      </c>
      <c r="M515" s="112">
        <f t="shared" ref="M515:O516" si="708">M516</f>
        <v>340662.52</v>
      </c>
      <c r="N515" s="113">
        <f t="shared" si="708"/>
        <v>311176.2</v>
      </c>
      <c r="O515" s="111">
        <f t="shared" si="708"/>
        <v>0</v>
      </c>
      <c r="P515" s="111">
        <f t="shared" si="688"/>
        <v>928998.15999999992</v>
      </c>
      <c r="Q515" s="111">
        <f t="shared" ref="Q515:T516" si="709">Q516</f>
        <v>277159.44</v>
      </c>
      <c r="R515" s="111">
        <f t="shared" si="709"/>
        <v>339568.08000000007</v>
      </c>
      <c r="S515" s="112">
        <f t="shared" si="709"/>
        <v>311939.64</v>
      </c>
      <c r="T515" s="111">
        <f t="shared" si="709"/>
        <v>0</v>
      </c>
      <c r="U515" s="112">
        <f t="shared" si="689"/>
        <v>928667.16</v>
      </c>
      <c r="V515" s="111">
        <f t="shared" si="690"/>
        <v>0</v>
      </c>
      <c r="W515" s="111">
        <f t="shared" si="691"/>
        <v>247001.84000000008</v>
      </c>
      <c r="X515" s="111"/>
      <c r="Y515" s="112">
        <f t="shared" si="692"/>
        <v>330.99999999988358</v>
      </c>
    </row>
    <row r="516" spans="1:25" s="108" customFormat="1" ht="30" customHeight="1" x14ac:dyDescent="0.25">
      <c r="A516" s="115" t="s">
        <v>77</v>
      </c>
      <c r="B516" s="114" t="s">
        <v>78</v>
      </c>
      <c r="C516" s="110">
        <v>100030300004</v>
      </c>
      <c r="D516" s="111">
        <f>D517</f>
        <v>1176000</v>
      </c>
      <c r="E516" s="111">
        <f t="shared" si="695"/>
        <v>0</v>
      </c>
      <c r="F516" s="111">
        <f t="shared" si="685"/>
        <v>1176000</v>
      </c>
      <c r="G516" s="111">
        <f t="shared" si="686"/>
        <v>1176000</v>
      </c>
      <c r="H516" s="111"/>
      <c r="I516" s="111"/>
      <c r="J516" s="111"/>
      <c r="K516" s="111">
        <f t="shared" si="687"/>
        <v>1176000</v>
      </c>
      <c r="L516" s="112">
        <f>L517</f>
        <v>277159.44</v>
      </c>
      <c r="M516" s="112">
        <f t="shared" si="708"/>
        <v>340662.52</v>
      </c>
      <c r="N516" s="113">
        <f t="shared" si="708"/>
        <v>311176.2</v>
      </c>
      <c r="O516" s="111">
        <f t="shared" si="708"/>
        <v>0</v>
      </c>
      <c r="P516" s="111">
        <f t="shared" si="688"/>
        <v>928998.15999999992</v>
      </c>
      <c r="Q516" s="111">
        <f t="shared" si="709"/>
        <v>277159.44</v>
      </c>
      <c r="R516" s="111">
        <f t="shared" si="709"/>
        <v>339568.08000000007</v>
      </c>
      <c r="S516" s="112">
        <f t="shared" si="709"/>
        <v>311939.64</v>
      </c>
      <c r="T516" s="111">
        <f t="shared" si="709"/>
        <v>0</v>
      </c>
      <c r="U516" s="112">
        <f t="shared" si="689"/>
        <v>928667.16</v>
      </c>
      <c r="V516" s="111">
        <f t="shared" si="690"/>
        <v>0</v>
      </c>
      <c r="W516" s="111">
        <f t="shared" si="691"/>
        <v>247001.84000000008</v>
      </c>
      <c r="X516" s="111"/>
      <c r="Y516" s="112">
        <f t="shared" si="692"/>
        <v>330.99999999988358</v>
      </c>
    </row>
    <row r="517" spans="1:25" s="108" customFormat="1" ht="30" customHeight="1" x14ac:dyDescent="0.25">
      <c r="A517" s="115" t="s">
        <v>79</v>
      </c>
      <c r="B517" s="114" t="s">
        <v>39</v>
      </c>
      <c r="C517" s="116"/>
      <c r="D517" s="111">
        <v>1176000</v>
      </c>
      <c r="E517" s="111">
        <f t="shared" si="695"/>
        <v>0</v>
      </c>
      <c r="F517" s="111">
        <f t="shared" si="685"/>
        <v>1176000</v>
      </c>
      <c r="G517" s="111">
        <f t="shared" si="686"/>
        <v>1176000</v>
      </c>
      <c r="H517" s="111"/>
      <c r="I517" s="111"/>
      <c r="J517" s="111"/>
      <c r="K517" s="111">
        <f t="shared" si="687"/>
        <v>1176000</v>
      </c>
      <c r="L517" s="112">
        <v>277159.44</v>
      </c>
      <c r="M517" s="112">
        <v>340662.52</v>
      </c>
      <c r="N517" s="113">
        <v>311176.2</v>
      </c>
      <c r="O517" s="111"/>
      <c r="P517" s="111">
        <f t="shared" si="688"/>
        <v>928998.15999999992</v>
      </c>
      <c r="Q517" s="111">
        <v>277159.44</v>
      </c>
      <c r="R517" s="111">
        <v>339568.08000000007</v>
      </c>
      <c r="S517" s="112">
        <v>311939.64</v>
      </c>
      <c r="T517" s="111"/>
      <c r="U517" s="112">
        <f t="shared" si="689"/>
        <v>928667.16</v>
      </c>
      <c r="V517" s="111">
        <f t="shared" si="690"/>
        <v>0</v>
      </c>
      <c r="W517" s="111">
        <f t="shared" si="691"/>
        <v>247001.84000000008</v>
      </c>
      <c r="X517" s="111"/>
      <c r="Y517" s="112">
        <f t="shared" si="692"/>
        <v>330.99999999988358</v>
      </c>
    </row>
    <row r="518" spans="1:25" s="108" customFormat="1" ht="30" customHeight="1" x14ac:dyDescent="0.25">
      <c r="A518" s="115" t="s">
        <v>81</v>
      </c>
      <c r="B518" s="114" t="s">
        <v>82</v>
      </c>
      <c r="C518" s="110">
        <v>100030000000</v>
      </c>
      <c r="D518" s="111">
        <f>D519</f>
        <v>1307000</v>
      </c>
      <c r="E518" s="111">
        <f t="shared" si="695"/>
        <v>0</v>
      </c>
      <c r="F518" s="111">
        <f t="shared" si="685"/>
        <v>1307000</v>
      </c>
      <c r="G518" s="111">
        <f t="shared" si="686"/>
        <v>1307000</v>
      </c>
      <c r="H518" s="111"/>
      <c r="I518" s="111"/>
      <c r="J518" s="111"/>
      <c r="K518" s="111">
        <f t="shared" si="687"/>
        <v>1307000</v>
      </c>
      <c r="L518" s="112">
        <f>L519</f>
        <v>301281.48</v>
      </c>
      <c r="M518" s="112">
        <f t="shared" ref="M518:O519" si="710">M519</f>
        <v>362639.5</v>
      </c>
      <c r="N518" s="113">
        <f t="shared" si="710"/>
        <v>317043</v>
      </c>
      <c r="O518" s="111">
        <f t="shared" si="710"/>
        <v>0</v>
      </c>
      <c r="P518" s="111">
        <f t="shared" si="688"/>
        <v>980963.98</v>
      </c>
      <c r="Q518" s="111">
        <f t="shared" ref="Q518:T519" si="711">Q519</f>
        <v>301281.48</v>
      </c>
      <c r="R518" s="111">
        <f t="shared" si="711"/>
        <v>362639.5</v>
      </c>
      <c r="S518" s="112">
        <f t="shared" si="711"/>
        <v>317043</v>
      </c>
      <c r="T518" s="111">
        <f t="shared" si="711"/>
        <v>0</v>
      </c>
      <c r="U518" s="112">
        <f t="shared" si="689"/>
        <v>980963.98</v>
      </c>
      <c r="V518" s="111">
        <f t="shared" si="690"/>
        <v>0</v>
      </c>
      <c r="W518" s="111">
        <f t="shared" si="691"/>
        <v>326036.02</v>
      </c>
      <c r="X518" s="111"/>
      <c r="Y518" s="112">
        <f t="shared" si="692"/>
        <v>0</v>
      </c>
    </row>
    <row r="519" spans="1:25" s="108" customFormat="1" ht="30" customHeight="1" x14ac:dyDescent="0.25">
      <c r="A519" s="115" t="s">
        <v>83</v>
      </c>
      <c r="B519" s="114" t="s">
        <v>84</v>
      </c>
      <c r="C519" s="110">
        <v>100030300005</v>
      </c>
      <c r="D519" s="111">
        <f>D520</f>
        <v>1307000</v>
      </c>
      <c r="E519" s="111">
        <f t="shared" si="695"/>
        <v>0</v>
      </c>
      <c r="F519" s="111">
        <f t="shared" si="685"/>
        <v>1307000</v>
      </c>
      <c r="G519" s="111">
        <f t="shared" si="686"/>
        <v>1307000</v>
      </c>
      <c r="H519" s="111"/>
      <c r="I519" s="111"/>
      <c r="J519" s="111"/>
      <c r="K519" s="111">
        <f t="shared" si="687"/>
        <v>1307000</v>
      </c>
      <c r="L519" s="112">
        <f>L520</f>
        <v>301281.48</v>
      </c>
      <c r="M519" s="112">
        <f t="shared" si="710"/>
        <v>362639.5</v>
      </c>
      <c r="N519" s="113">
        <f t="shared" si="710"/>
        <v>317043</v>
      </c>
      <c r="O519" s="111">
        <f t="shared" si="710"/>
        <v>0</v>
      </c>
      <c r="P519" s="111">
        <f t="shared" si="688"/>
        <v>980963.98</v>
      </c>
      <c r="Q519" s="111">
        <f t="shared" si="711"/>
        <v>301281.48</v>
      </c>
      <c r="R519" s="111">
        <f t="shared" si="711"/>
        <v>362639.5</v>
      </c>
      <c r="S519" s="112">
        <f t="shared" si="711"/>
        <v>317043</v>
      </c>
      <c r="T519" s="111">
        <f t="shared" si="711"/>
        <v>0</v>
      </c>
      <c r="U519" s="112">
        <f t="shared" si="689"/>
        <v>980963.98</v>
      </c>
      <c r="V519" s="111">
        <f t="shared" si="690"/>
        <v>0</v>
      </c>
      <c r="W519" s="111">
        <f t="shared" si="691"/>
        <v>326036.02</v>
      </c>
      <c r="X519" s="111"/>
      <c r="Y519" s="112">
        <f t="shared" si="692"/>
        <v>0</v>
      </c>
    </row>
    <row r="520" spans="1:25" s="108" customFormat="1" ht="30" customHeight="1" x14ac:dyDescent="0.25">
      <c r="A520" s="115" t="s">
        <v>85</v>
      </c>
      <c r="B520" s="114" t="s">
        <v>39</v>
      </c>
      <c r="C520" s="116"/>
      <c r="D520" s="111">
        <v>1307000</v>
      </c>
      <c r="E520" s="111">
        <f t="shared" si="695"/>
        <v>0</v>
      </c>
      <c r="F520" s="111">
        <f t="shared" si="685"/>
        <v>1307000</v>
      </c>
      <c r="G520" s="111">
        <f t="shared" si="686"/>
        <v>1307000</v>
      </c>
      <c r="H520" s="111"/>
      <c r="I520" s="111"/>
      <c r="J520" s="111"/>
      <c r="K520" s="111">
        <f t="shared" si="687"/>
        <v>1307000</v>
      </c>
      <c r="L520" s="112">
        <v>301281.48</v>
      </c>
      <c r="M520" s="112">
        <v>362639.5</v>
      </c>
      <c r="N520" s="113">
        <v>317043</v>
      </c>
      <c r="O520" s="111"/>
      <c r="P520" s="111">
        <f t="shared" si="688"/>
        <v>980963.98</v>
      </c>
      <c r="Q520" s="111">
        <v>301281.48</v>
      </c>
      <c r="R520" s="111">
        <v>362639.5</v>
      </c>
      <c r="S520" s="112">
        <v>317043</v>
      </c>
      <c r="T520" s="111"/>
      <c r="U520" s="112">
        <f t="shared" si="689"/>
        <v>980963.98</v>
      </c>
      <c r="V520" s="111">
        <f t="shared" si="690"/>
        <v>0</v>
      </c>
      <c r="W520" s="111">
        <f t="shared" si="691"/>
        <v>326036.02</v>
      </c>
      <c r="X520" s="111"/>
      <c r="Y520" s="112">
        <f t="shared" si="692"/>
        <v>0</v>
      </c>
    </row>
    <row r="521" spans="1:25" s="108" customFormat="1" ht="30" customHeight="1" x14ac:dyDescent="0.25">
      <c r="A521" s="115" t="s">
        <v>87</v>
      </c>
      <c r="B521" s="114" t="s">
        <v>88</v>
      </c>
      <c r="C521" s="110">
        <v>100030000000</v>
      </c>
      <c r="D521" s="111">
        <f>D522</f>
        <v>1606000</v>
      </c>
      <c r="E521" s="111">
        <f t="shared" si="695"/>
        <v>0</v>
      </c>
      <c r="F521" s="111">
        <f t="shared" si="685"/>
        <v>1606000</v>
      </c>
      <c r="G521" s="111">
        <f t="shared" si="686"/>
        <v>1606000</v>
      </c>
      <c r="H521" s="111"/>
      <c r="I521" s="111"/>
      <c r="J521" s="111"/>
      <c r="K521" s="111">
        <f t="shared" si="687"/>
        <v>1606000</v>
      </c>
      <c r="L521" s="112">
        <f>L522</f>
        <v>353326.44</v>
      </c>
      <c r="M521" s="112">
        <f t="shared" ref="M521:O522" si="712">M522</f>
        <v>423566.76</v>
      </c>
      <c r="N521" s="113">
        <f t="shared" si="712"/>
        <v>338160.27</v>
      </c>
      <c r="O521" s="111">
        <f t="shared" si="712"/>
        <v>0</v>
      </c>
      <c r="P521" s="111">
        <f t="shared" si="688"/>
        <v>1115053.47</v>
      </c>
      <c r="Q521" s="111">
        <f t="shared" ref="Q521:T522" si="713">Q522</f>
        <v>353326.44</v>
      </c>
      <c r="R521" s="111">
        <f t="shared" si="713"/>
        <v>423566.76</v>
      </c>
      <c r="S521" s="112">
        <f t="shared" si="713"/>
        <v>338160.27</v>
      </c>
      <c r="T521" s="111">
        <f t="shared" si="713"/>
        <v>0</v>
      </c>
      <c r="U521" s="112">
        <f t="shared" si="689"/>
        <v>1115053.47</v>
      </c>
      <c r="V521" s="111">
        <f t="shared" si="690"/>
        <v>0</v>
      </c>
      <c r="W521" s="111">
        <f t="shared" si="691"/>
        <v>490946.53</v>
      </c>
      <c r="X521" s="111"/>
      <c r="Y521" s="112">
        <f t="shared" si="692"/>
        <v>0</v>
      </c>
    </row>
    <row r="522" spans="1:25" s="108" customFormat="1" ht="30" customHeight="1" x14ac:dyDescent="0.25">
      <c r="A522" s="115" t="s">
        <v>89</v>
      </c>
      <c r="B522" s="114" t="s">
        <v>90</v>
      </c>
      <c r="C522" s="110">
        <v>100030300006</v>
      </c>
      <c r="D522" s="111">
        <f>D523</f>
        <v>1606000</v>
      </c>
      <c r="E522" s="111">
        <f t="shared" si="695"/>
        <v>0</v>
      </c>
      <c r="F522" s="111">
        <f t="shared" si="685"/>
        <v>1606000</v>
      </c>
      <c r="G522" s="111">
        <f t="shared" si="686"/>
        <v>1606000</v>
      </c>
      <c r="H522" s="111"/>
      <c r="I522" s="111"/>
      <c r="J522" s="111"/>
      <c r="K522" s="111">
        <f t="shared" si="687"/>
        <v>1606000</v>
      </c>
      <c r="L522" s="112">
        <f>L523</f>
        <v>353326.44</v>
      </c>
      <c r="M522" s="112">
        <f t="shared" si="712"/>
        <v>423566.76</v>
      </c>
      <c r="N522" s="113">
        <f t="shared" si="712"/>
        <v>338160.27</v>
      </c>
      <c r="O522" s="111">
        <f t="shared" si="712"/>
        <v>0</v>
      </c>
      <c r="P522" s="111">
        <f t="shared" si="688"/>
        <v>1115053.47</v>
      </c>
      <c r="Q522" s="111">
        <f t="shared" si="713"/>
        <v>353326.44</v>
      </c>
      <c r="R522" s="111">
        <f t="shared" si="713"/>
        <v>423566.76</v>
      </c>
      <c r="S522" s="112">
        <f t="shared" si="713"/>
        <v>338160.27</v>
      </c>
      <c r="T522" s="111">
        <f t="shared" si="713"/>
        <v>0</v>
      </c>
      <c r="U522" s="112">
        <f t="shared" si="689"/>
        <v>1115053.47</v>
      </c>
      <c r="V522" s="111">
        <f t="shared" si="690"/>
        <v>0</v>
      </c>
      <c r="W522" s="111">
        <f t="shared" si="691"/>
        <v>490946.53</v>
      </c>
      <c r="X522" s="111"/>
      <c r="Y522" s="112">
        <f t="shared" si="692"/>
        <v>0</v>
      </c>
    </row>
    <row r="523" spans="1:25" s="108" customFormat="1" ht="30" customHeight="1" x14ac:dyDescent="0.25">
      <c r="A523" s="115" t="s">
        <v>91</v>
      </c>
      <c r="B523" s="114" t="s">
        <v>39</v>
      </c>
      <c r="C523" s="116"/>
      <c r="D523" s="111">
        <v>1606000</v>
      </c>
      <c r="E523" s="111">
        <f t="shared" si="695"/>
        <v>0</v>
      </c>
      <c r="F523" s="111">
        <f t="shared" si="685"/>
        <v>1606000</v>
      </c>
      <c r="G523" s="111">
        <f t="shared" si="686"/>
        <v>1606000</v>
      </c>
      <c r="H523" s="111"/>
      <c r="I523" s="111"/>
      <c r="J523" s="111"/>
      <c r="K523" s="111">
        <f t="shared" si="687"/>
        <v>1606000</v>
      </c>
      <c r="L523" s="112">
        <v>353326.44</v>
      </c>
      <c r="M523" s="112">
        <v>423566.76</v>
      </c>
      <c r="N523" s="113">
        <v>338160.27</v>
      </c>
      <c r="O523" s="111"/>
      <c r="P523" s="111">
        <f t="shared" si="688"/>
        <v>1115053.47</v>
      </c>
      <c r="Q523" s="111">
        <v>353326.44</v>
      </c>
      <c r="R523" s="111">
        <v>423566.76</v>
      </c>
      <c r="S523" s="112">
        <v>338160.27</v>
      </c>
      <c r="T523" s="111"/>
      <c r="U523" s="112">
        <f t="shared" si="689"/>
        <v>1115053.47</v>
      </c>
      <c r="V523" s="111">
        <f t="shared" si="690"/>
        <v>0</v>
      </c>
      <c r="W523" s="111">
        <f t="shared" si="691"/>
        <v>490946.53</v>
      </c>
      <c r="X523" s="111"/>
      <c r="Y523" s="112">
        <f t="shared" si="692"/>
        <v>0</v>
      </c>
    </row>
    <row r="524" spans="1:25" s="108" customFormat="1" ht="30" customHeight="1" x14ac:dyDescent="0.25">
      <c r="A524" s="115" t="s">
        <v>93</v>
      </c>
      <c r="B524" s="114" t="s">
        <v>94</v>
      </c>
      <c r="C524" s="110">
        <v>100030000000</v>
      </c>
      <c r="D524" s="111">
        <f>D525</f>
        <v>885000</v>
      </c>
      <c r="E524" s="111">
        <f t="shared" si="695"/>
        <v>0</v>
      </c>
      <c r="F524" s="111">
        <f t="shared" si="685"/>
        <v>885000</v>
      </c>
      <c r="G524" s="111">
        <f t="shared" si="686"/>
        <v>885000</v>
      </c>
      <c r="H524" s="111"/>
      <c r="I524" s="111"/>
      <c r="J524" s="111"/>
      <c r="K524" s="111">
        <f t="shared" si="687"/>
        <v>885000</v>
      </c>
      <c r="L524" s="112">
        <f>L525</f>
        <v>195180.48</v>
      </c>
      <c r="M524" s="112">
        <f t="shared" ref="M524:O525" si="714">M525</f>
        <v>231924.96000000002</v>
      </c>
      <c r="N524" s="113">
        <f t="shared" si="714"/>
        <v>284736.96000000002</v>
      </c>
      <c r="O524" s="111">
        <f t="shared" si="714"/>
        <v>0</v>
      </c>
      <c r="P524" s="111">
        <f t="shared" si="688"/>
        <v>711842.40000000014</v>
      </c>
      <c r="Q524" s="111">
        <f t="shared" ref="Q524:T525" si="715">Q525</f>
        <v>195180.48</v>
      </c>
      <c r="R524" s="111">
        <f t="shared" si="715"/>
        <v>231924.96000000002</v>
      </c>
      <c r="S524" s="112">
        <f t="shared" si="715"/>
        <v>213552.72000000003</v>
      </c>
      <c r="T524" s="111">
        <f t="shared" si="715"/>
        <v>0</v>
      </c>
      <c r="U524" s="112">
        <f t="shared" si="689"/>
        <v>640658.16000000015</v>
      </c>
      <c r="V524" s="111">
        <f t="shared" si="690"/>
        <v>0</v>
      </c>
      <c r="W524" s="111">
        <f t="shared" si="691"/>
        <v>173157.59999999986</v>
      </c>
      <c r="X524" s="111"/>
      <c r="Y524" s="112">
        <f t="shared" si="692"/>
        <v>71184.239999999991</v>
      </c>
    </row>
    <row r="525" spans="1:25" s="108" customFormat="1" ht="30" customHeight="1" x14ac:dyDescent="0.25">
      <c r="A525" s="115" t="s">
        <v>95</v>
      </c>
      <c r="B525" s="114" t="s">
        <v>96</v>
      </c>
      <c r="C525" s="110">
        <v>100030300007</v>
      </c>
      <c r="D525" s="111">
        <f>D526</f>
        <v>885000</v>
      </c>
      <c r="E525" s="111">
        <f t="shared" si="695"/>
        <v>0</v>
      </c>
      <c r="F525" s="111">
        <f t="shared" si="685"/>
        <v>885000</v>
      </c>
      <c r="G525" s="111">
        <f t="shared" si="686"/>
        <v>885000</v>
      </c>
      <c r="H525" s="111"/>
      <c r="I525" s="111"/>
      <c r="J525" s="111"/>
      <c r="K525" s="111">
        <f t="shared" si="687"/>
        <v>885000</v>
      </c>
      <c r="L525" s="112">
        <f>L526</f>
        <v>195180.48</v>
      </c>
      <c r="M525" s="112">
        <f t="shared" si="714"/>
        <v>231924.96000000002</v>
      </c>
      <c r="N525" s="113">
        <f t="shared" si="714"/>
        <v>284736.96000000002</v>
      </c>
      <c r="O525" s="111">
        <f t="shared" si="714"/>
        <v>0</v>
      </c>
      <c r="P525" s="111">
        <f t="shared" si="688"/>
        <v>711842.40000000014</v>
      </c>
      <c r="Q525" s="111">
        <f t="shared" si="715"/>
        <v>195180.48</v>
      </c>
      <c r="R525" s="111">
        <f t="shared" si="715"/>
        <v>231924.96000000002</v>
      </c>
      <c r="S525" s="112">
        <f t="shared" si="715"/>
        <v>213552.72000000003</v>
      </c>
      <c r="T525" s="111">
        <f t="shared" si="715"/>
        <v>0</v>
      </c>
      <c r="U525" s="112">
        <f t="shared" si="689"/>
        <v>640658.16000000015</v>
      </c>
      <c r="V525" s="111">
        <f t="shared" si="690"/>
        <v>0</v>
      </c>
      <c r="W525" s="111">
        <f t="shared" si="691"/>
        <v>173157.59999999986</v>
      </c>
      <c r="X525" s="111"/>
      <c r="Y525" s="112">
        <f t="shared" si="692"/>
        <v>71184.239999999991</v>
      </c>
    </row>
    <row r="526" spans="1:25" s="108" customFormat="1" ht="30" customHeight="1" x14ac:dyDescent="0.25">
      <c r="A526" s="115" t="s">
        <v>97</v>
      </c>
      <c r="B526" s="114" t="s">
        <v>39</v>
      </c>
      <c r="C526" s="116"/>
      <c r="D526" s="111">
        <v>885000</v>
      </c>
      <c r="E526" s="111">
        <f t="shared" si="695"/>
        <v>0</v>
      </c>
      <c r="F526" s="111">
        <f t="shared" si="685"/>
        <v>885000</v>
      </c>
      <c r="G526" s="111">
        <f t="shared" si="686"/>
        <v>885000</v>
      </c>
      <c r="H526" s="111"/>
      <c r="I526" s="111"/>
      <c r="J526" s="111"/>
      <c r="K526" s="111">
        <f t="shared" si="687"/>
        <v>885000</v>
      </c>
      <c r="L526" s="112">
        <v>195180.48</v>
      </c>
      <c r="M526" s="112">
        <v>231924.96000000002</v>
      </c>
      <c r="N526" s="113">
        <v>284736.96000000002</v>
      </c>
      <c r="O526" s="111"/>
      <c r="P526" s="111">
        <f t="shared" si="688"/>
        <v>711842.40000000014</v>
      </c>
      <c r="Q526" s="111">
        <v>195180.48</v>
      </c>
      <c r="R526" s="111">
        <v>231924.96000000002</v>
      </c>
      <c r="S526" s="112">
        <v>213552.72000000003</v>
      </c>
      <c r="T526" s="111"/>
      <c r="U526" s="112">
        <f t="shared" si="689"/>
        <v>640658.16000000015</v>
      </c>
      <c r="V526" s="111">
        <f t="shared" si="690"/>
        <v>0</v>
      </c>
      <c r="W526" s="111">
        <f t="shared" si="691"/>
        <v>173157.59999999986</v>
      </c>
      <c r="X526" s="111"/>
      <c r="Y526" s="112">
        <f t="shared" si="692"/>
        <v>71184.239999999991</v>
      </c>
    </row>
    <row r="527" spans="1:25" s="108" customFormat="1" ht="30" customHeight="1" x14ac:dyDescent="0.25">
      <c r="A527" s="115" t="s">
        <v>99</v>
      </c>
      <c r="B527" s="114" t="s">
        <v>100</v>
      </c>
      <c r="C527" s="110">
        <v>100030000000</v>
      </c>
      <c r="D527" s="111">
        <f>D528</f>
        <v>1339000</v>
      </c>
      <c r="E527" s="111">
        <f t="shared" si="695"/>
        <v>0</v>
      </c>
      <c r="F527" s="111">
        <f t="shared" si="685"/>
        <v>1339000</v>
      </c>
      <c r="G527" s="111">
        <f t="shared" si="686"/>
        <v>1339000</v>
      </c>
      <c r="H527" s="111"/>
      <c r="I527" s="111"/>
      <c r="J527" s="111"/>
      <c r="K527" s="111">
        <f t="shared" si="687"/>
        <v>1339000</v>
      </c>
      <c r="L527" s="112">
        <f>L528</f>
        <v>359197.92</v>
      </c>
      <c r="M527" s="112">
        <f t="shared" ref="M527:O528" si="716">M528</f>
        <v>362574.48</v>
      </c>
      <c r="N527" s="113">
        <f t="shared" si="716"/>
        <v>352048.68</v>
      </c>
      <c r="O527" s="111">
        <f t="shared" si="716"/>
        <v>0</v>
      </c>
      <c r="P527" s="111">
        <f t="shared" si="688"/>
        <v>1073821.0799999998</v>
      </c>
      <c r="Q527" s="111">
        <f t="shared" ref="Q527:T528" si="717">Q528</f>
        <v>359197.92</v>
      </c>
      <c r="R527" s="111">
        <f t="shared" si="717"/>
        <v>362574.48</v>
      </c>
      <c r="S527" s="112">
        <f t="shared" si="717"/>
        <v>352048.68</v>
      </c>
      <c r="T527" s="111">
        <f t="shared" si="717"/>
        <v>0</v>
      </c>
      <c r="U527" s="112">
        <f t="shared" si="689"/>
        <v>1073821.0799999998</v>
      </c>
      <c r="V527" s="111">
        <f t="shared" si="690"/>
        <v>0</v>
      </c>
      <c r="W527" s="111">
        <f t="shared" si="691"/>
        <v>265178.92000000016</v>
      </c>
      <c r="X527" s="111"/>
      <c r="Y527" s="112">
        <f t="shared" si="692"/>
        <v>0</v>
      </c>
    </row>
    <row r="528" spans="1:25" s="108" customFormat="1" ht="30" customHeight="1" x14ac:dyDescent="0.25">
      <c r="A528" s="115" t="s">
        <v>101</v>
      </c>
      <c r="B528" s="114" t="s">
        <v>102</v>
      </c>
      <c r="C528" s="110">
        <v>100030300008</v>
      </c>
      <c r="D528" s="111">
        <f>D529</f>
        <v>1339000</v>
      </c>
      <c r="E528" s="111">
        <f t="shared" si="695"/>
        <v>0</v>
      </c>
      <c r="F528" s="111">
        <f t="shared" si="685"/>
        <v>1339000</v>
      </c>
      <c r="G528" s="111">
        <f t="shared" si="686"/>
        <v>1339000</v>
      </c>
      <c r="H528" s="111"/>
      <c r="I528" s="111"/>
      <c r="J528" s="111"/>
      <c r="K528" s="111">
        <f t="shared" si="687"/>
        <v>1339000</v>
      </c>
      <c r="L528" s="112">
        <f>L529</f>
        <v>359197.92</v>
      </c>
      <c r="M528" s="112">
        <f t="shared" si="716"/>
        <v>362574.48</v>
      </c>
      <c r="N528" s="113">
        <f t="shared" si="716"/>
        <v>352048.68</v>
      </c>
      <c r="O528" s="111">
        <f t="shared" si="716"/>
        <v>0</v>
      </c>
      <c r="P528" s="111">
        <f t="shared" si="688"/>
        <v>1073821.0799999998</v>
      </c>
      <c r="Q528" s="111">
        <f t="shared" si="717"/>
        <v>359197.92</v>
      </c>
      <c r="R528" s="111">
        <f t="shared" si="717"/>
        <v>362574.48</v>
      </c>
      <c r="S528" s="112">
        <f t="shared" si="717"/>
        <v>352048.68</v>
      </c>
      <c r="T528" s="111">
        <f t="shared" si="717"/>
        <v>0</v>
      </c>
      <c r="U528" s="112">
        <f t="shared" si="689"/>
        <v>1073821.0799999998</v>
      </c>
      <c r="V528" s="111">
        <f t="shared" si="690"/>
        <v>0</v>
      </c>
      <c r="W528" s="111">
        <f t="shared" si="691"/>
        <v>265178.92000000016</v>
      </c>
      <c r="X528" s="111"/>
      <c r="Y528" s="112">
        <f t="shared" si="692"/>
        <v>0</v>
      </c>
    </row>
    <row r="529" spans="1:25" s="108" customFormat="1" ht="30" customHeight="1" x14ac:dyDescent="0.25">
      <c r="A529" s="115" t="s">
        <v>103</v>
      </c>
      <c r="B529" s="114" t="s">
        <v>39</v>
      </c>
      <c r="C529" s="116"/>
      <c r="D529" s="111">
        <v>1339000</v>
      </c>
      <c r="E529" s="111">
        <f t="shared" si="695"/>
        <v>0</v>
      </c>
      <c r="F529" s="111">
        <f t="shared" si="685"/>
        <v>1339000</v>
      </c>
      <c r="G529" s="111">
        <f t="shared" si="686"/>
        <v>1339000</v>
      </c>
      <c r="H529" s="111"/>
      <c r="I529" s="111"/>
      <c r="J529" s="111"/>
      <c r="K529" s="111">
        <f t="shared" si="687"/>
        <v>1339000</v>
      </c>
      <c r="L529" s="112">
        <v>359197.92</v>
      </c>
      <c r="M529" s="112">
        <v>362574.48</v>
      </c>
      <c r="N529" s="113">
        <v>352048.68</v>
      </c>
      <c r="O529" s="111"/>
      <c r="P529" s="111">
        <f t="shared" si="688"/>
        <v>1073821.0799999998</v>
      </c>
      <c r="Q529" s="111">
        <v>359197.92</v>
      </c>
      <c r="R529" s="111">
        <v>362574.48</v>
      </c>
      <c r="S529" s="112">
        <v>352048.68</v>
      </c>
      <c r="T529" s="111"/>
      <c r="U529" s="112">
        <f t="shared" si="689"/>
        <v>1073821.0799999998</v>
      </c>
      <c r="V529" s="111">
        <f t="shared" si="690"/>
        <v>0</v>
      </c>
      <c r="W529" s="111">
        <f t="shared" si="691"/>
        <v>265178.92000000016</v>
      </c>
      <c r="X529" s="111"/>
      <c r="Y529" s="112">
        <f t="shared" si="692"/>
        <v>0</v>
      </c>
    </row>
    <row r="530" spans="1:25" s="108" customFormat="1" ht="30" customHeight="1" x14ac:dyDescent="0.25">
      <c r="A530" s="115" t="s">
        <v>105</v>
      </c>
      <c r="B530" s="114" t="s">
        <v>106</v>
      </c>
      <c r="C530" s="110">
        <v>100030000000</v>
      </c>
      <c r="D530" s="111">
        <f>D531</f>
        <v>1340000</v>
      </c>
      <c r="E530" s="111">
        <f t="shared" si="695"/>
        <v>0</v>
      </c>
      <c r="F530" s="111">
        <f t="shared" si="685"/>
        <v>1340000</v>
      </c>
      <c r="G530" s="111">
        <f t="shared" si="686"/>
        <v>1340000</v>
      </c>
      <c r="H530" s="111"/>
      <c r="I530" s="111"/>
      <c r="J530" s="111"/>
      <c r="K530" s="111">
        <f t="shared" si="687"/>
        <v>1340000</v>
      </c>
      <c r="L530" s="112">
        <f>L531</f>
        <v>178858.06</v>
      </c>
      <c r="M530" s="112">
        <f t="shared" ref="M530:O531" si="718">M531</f>
        <v>336670.56</v>
      </c>
      <c r="N530" s="113">
        <f t="shared" si="718"/>
        <v>426049.44</v>
      </c>
      <c r="O530" s="111">
        <f t="shared" si="718"/>
        <v>0</v>
      </c>
      <c r="P530" s="111">
        <f t="shared" si="688"/>
        <v>941578.06</v>
      </c>
      <c r="Q530" s="111">
        <f t="shared" ref="Q530:T531" si="719">Q531</f>
        <v>178858.06</v>
      </c>
      <c r="R530" s="111">
        <f t="shared" si="719"/>
        <v>336670.56</v>
      </c>
      <c r="S530" s="112">
        <f t="shared" si="719"/>
        <v>426049.44</v>
      </c>
      <c r="T530" s="111">
        <f t="shared" si="719"/>
        <v>0</v>
      </c>
      <c r="U530" s="112">
        <f t="shared" si="689"/>
        <v>941578.06</v>
      </c>
      <c r="V530" s="111">
        <f t="shared" si="690"/>
        <v>0</v>
      </c>
      <c r="W530" s="111">
        <f t="shared" si="691"/>
        <v>398421.93999999994</v>
      </c>
      <c r="X530" s="111"/>
      <c r="Y530" s="112">
        <f t="shared" si="692"/>
        <v>0</v>
      </c>
    </row>
    <row r="531" spans="1:25" s="108" customFormat="1" ht="30" customHeight="1" x14ac:dyDescent="0.25">
      <c r="A531" s="115" t="s">
        <v>107</v>
      </c>
      <c r="B531" s="114" t="s">
        <v>108</v>
      </c>
      <c r="C531" s="110">
        <v>100030300009</v>
      </c>
      <c r="D531" s="111">
        <f>D532</f>
        <v>1340000</v>
      </c>
      <c r="E531" s="111">
        <f t="shared" si="695"/>
        <v>0</v>
      </c>
      <c r="F531" s="111">
        <f t="shared" si="685"/>
        <v>1340000</v>
      </c>
      <c r="G531" s="111">
        <f t="shared" si="686"/>
        <v>1340000</v>
      </c>
      <c r="H531" s="111"/>
      <c r="I531" s="111"/>
      <c r="J531" s="111"/>
      <c r="K531" s="111">
        <f t="shared" si="687"/>
        <v>1340000</v>
      </c>
      <c r="L531" s="112">
        <f>L532</f>
        <v>178858.06</v>
      </c>
      <c r="M531" s="112">
        <f t="shared" si="718"/>
        <v>336670.56</v>
      </c>
      <c r="N531" s="113">
        <f t="shared" si="718"/>
        <v>426049.44</v>
      </c>
      <c r="O531" s="111">
        <f t="shared" si="718"/>
        <v>0</v>
      </c>
      <c r="P531" s="111">
        <f t="shared" si="688"/>
        <v>941578.06</v>
      </c>
      <c r="Q531" s="111">
        <f t="shared" si="719"/>
        <v>178858.06</v>
      </c>
      <c r="R531" s="111">
        <f t="shared" si="719"/>
        <v>336670.56</v>
      </c>
      <c r="S531" s="112">
        <f t="shared" si="719"/>
        <v>426049.44</v>
      </c>
      <c r="T531" s="111">
        <f t="shared" si="719"/>
        <v>0</v>
      </c>
      <c r="U531" s="112">
        <f t="shared" si="689"/>
        <v>941578.06</v>
      </c>
      <c r="V531" s="111">
        <f t="shared" si="690"/>
        <v>0</v>
      </c>
      <c r="W531" s="111">
        <f t="shared" si="691"/>
        <v>398421.93999999994</v>
      </c>
      <c r="X531" s="111"/>
      <c r="Y531" s="112">
        <f t="shared" si="692"/>
        <v>0</v>
      </c>
    </row>
    <row r="532" spans="1:25" s="108" customFormat="1" ht="30" customHeight="1" x14ac:dyDescent="0.25">
      <c r="A532" s="115" t="s">
        <v>109</v>
      </c>
      <c r="B532" s="114" t="s">
        <v>39</v>
      </c>
      <c r="C532" s="116"/>
      <c r="D532" s="111">
        <v>1340000</v>
      </c>
      <c r="E532" s="111">
        <f t="shared" si="695"/>
        <v>0</v>
      </c>
      <c r="F532" s="111">
        <f t="shared" si="685"/>
        <v>1340000</v>
      </c>
      <c r="G532" s="111">
        <f t="shared" si="686"/>
        <v>1340000</v>
      </c>
      <c r="H532" s="111"/>
      <c r="I532" s="111"/>
      <c r="J532" s="111"/>
      <c r="K532" s="111">
        <f t="shared" si="687"/>
        <v>1340000</v>
      </c>
      <c r="L532" s="112">
        <v>178858.06</v>
      </c>
      <c r="M532" s="112">
        <v>336670.56</v>
      </c>
      <c r="N532" s="113">
        <v>426049.44</v>
      </c>
      <c r="O532" s="111"/>
      <c r="P532" s="111">
        <f t="shared" si="688"/>
        <v>941578.06</v>
      </c>
      <c r="Q532" s="111">
        <v>178858.06</v>
      </c>
      <c r="R532" s="111">
        <v>336670.56</v>
      </c>
      <c r="S532" s="112">
        <v>426049.44</v>
      </c>
      <c r="T532" s="111"/>
      <c r="U532" s="112">
        <f t="shared" si="689"/>
        <v>941578.06</v>
      </c>
      <c r="V532" s="111">
        <f t="shared" si="690"/>
        <v>0</v>
      </c>
      <c r="W532" s="111">
        <f t="shared" si="691"/>
        <v>398421.93999999994</v>
      </c>
      <c r="X532" s="111"/>
      <c r="Y532" s="112">
        <f t="shared" si="692"/>
        <v>0</v>
      </c>
    </row>
    <row r="533" spans="1:25" s="108" customFormat="1" ht="30" customHeight="1" x14ac:dyDescent="0.25">
      <c r="A533" s="115" t="s">
        <v>111</v>
      </c>
      <c r="B533" s="114" t="s">
        <v>112</v>
      </c>
      <c r="C533" s="110">
        <v>100030000000</v>
      </c>
      <c r="D533" s="111">
        <f>D534</f>
        <v>1241000</v>
      </c>
      <c r="E533" s="111">
        <f t="shared" si="695"/>
        <v>0</v>
      </c>
      <c r="F533" s="111">
        <f t="shared" si="685"/>
        <v>1241000</v>
      </c>
      <c r="G533" s="111">
        <f t="shared" si="686"/>
        <v>1241000</v>
      </c>
      <c r="H533" s="111"/>
      <c r="I533" s="111"/>
      <c r="J533" s="111"/>
      <c r="K533" s="111">
        <f t="shared" si="687"/>
        <v>1241000</v>
      </c>
      <c r="L533" s="112">
        <f>L534</f>
        <v>218052.6</v>
      </c>
      <c r="M533" s="112">
        <f t="shared" ref="M533:O534" si="720">M534</f>
        <v>399057.84</v>
      </c>
      <c r="N533" s="113">
        <f t="shared" si="720"/>
        <v>430586.81000000006</v>
      </c>
      <c r="O533" s="111">
        <f t="shared" si="720"/>
        <v>0</v>
      </c>
      <c r="P533" s="111">
        <f t="shared" si="688"/>
        <v>1047697.2500000001</v>
      </c>
      <c r="Q533" s="111">
        <f t="shared" ref="Q533:T534" si="721">Q534</f>
        <v>218052.6</v>
      </c>
      <c r="R533" s="111">
        <f t="shared" si="721"/>
        <v>399057.84</v>
      </c>
      <c r="S533" s="112">
        <f t="shared" si="721"/>
        <v>430586.81000000006</v>
      </c>
      <c r="T533" s="111">
        <f t="shared" si="721"/>
        <v>0</v>
      </c>
      <c r="U533" s="112">
        <f t="shared" si="689"/>
        <v>1047697.2500000001</v>
      </c>
      <c r="V533" s="111">
        <f t="shared" si="690"/>
        <v>0</v>
      </c>
      <c r="W533" s="111">
        <f t="shared" si="691"/>
        <v>193302.74999999988</v>
      </c>
      <c r="X533" s="111"/>
      <c r="Y533" s="112">
        <f t="shared" si="692"/>
        <v>0</v>
      </c>
    </row>
    <row r="534" spans="1:25" s="108" customFormat="1" ht="30" customHeight="1" x14ac:dyDescent="0.25">
      <c r="A534" s="115" t="s">
        <v>113</v>
      </c>
      <c r="B534" s="114" t="s">
        <v>114</v>
      </c>
      <c r="C534" s="110">
        <v>100030300010</v>
      </c>
      <c r="D534" s="111">
        <f>D535</f>
        <v>1241000</v>
      </c>
      <c r="E534" s="111">
        <f t="shared" si="695"/>
        <v>0</v>
      </c>
      <c r="F534" s="111">
        <f t="shared" si="685"/>
        <v>1241000</v>
      </c>
      <c r="G534" s="111">
        <f t="shared" si="686"/>
        <v>1241000</v>
      </c>
      <c r="H534" s="111"/>
      <c r="I534" s="111"/>
      <c r="J534" s="111"/>
      <c r="K534" s="111">
        <f t="shared" si="687"/>
        <v>1241000</v>
      </c>
      <c r="L534" s="112">
        <f>L535</f>
        <v>218052.6</v>
      </c>
      <c r="M534" s="112">
        <f t="shared" si="720"/>
        <v>399057.84</v>
      </c>
      <c r="N534" s="113">
        <f t="shared" si="720"/>
        <v>430586.81000000006</v>
      </c>
      <c r="O534" s="111">
        <f t="shared" si="720"/>
        <v>0</v>
      </c>
      <c r="P534" s="111">
        <f t="shared" si="688"/>
        <v>1047697.2500000001</v>
      </c>
      <c r="Q534" s="111">
        <f t="shared" si="721"/>
        <v>218052.6</v>
      </c>
      <c r="R534" s="111">
        <f t="shared" si="721"/>
        <v>399057.84</v>
      </c>
      <c r="S534" s="112">
        <f t="shared" si="721"/>
        <v>430586.81000000006</v>
      </c>
      <c r="T534" s="111">
        <f t="shared" si="721"/>
        <v>0</v>
      </c>
      <c r="U534" s="112">
        <f t="shared" si="689"/>
        <v>1047697.2500000001</v>
      </c>
      <c r="V534" s="111">
        <f t="shared" si="690"/>
        <v>0</v>
      </c>
      <c r="W534" s="111">
        <f t="shared" si="691"/>
        <v>193302.74999999988</v>
      </c>
      <c r="X534" s="111"/>
      <c r="Y534" s="112">
        <f t="shared" si="692"/>
        <v>0</v>
      </c>
    </row>
    <row r="535" spans="1:25" s="108" customFormat="1" ht="30" customHeight="1" x14ac:dyDescent="0.25">
      <c r="A535" s="115" t="s">
        <v>115</v>
      </c>
      <c r="B535" s="114" t="s">
        <v>39</v>
      </c>
      <c r="C535" s="116"/>
      <c r="D535" s="111">
        <v>1241000</v>
      </c>
      <c r="E535" s="111">
        <f t="shared" si="695"/>
        <v>0</v>
      </c>
      <c r="F535" s="111">
        <f t="shared" si="685"/>
        <v>1241000</v>
      </c>
      <c r="G535" s="111">
        <f t="shared" si="686"/>
        <v>1241000</v>
      </c>
      <c r="H535" s="111"/>
      <c r="I535" s="111"/>
      <c r="J535" s="111"/>
      <c r="K535" s="111">
        <f t="shared" si="687"/>
        <v>1241000</v>
      </c>
      <c r="L535" s="112">
        <v>218052.6</v>
      </c>
      <c r="M535" s="112">
        <v>399057.84</v>
      </c>
      <c r="N535" s="113">
        <v>430586.81000000006</v>
      </c>
      <c r="O535" s="111"/>
      <c r="P535" s="111">
        <f t="shared" si="688"/>
        <v>1047697.2500000001</v>
      </c>
      <c r="Q535" s="111">
        <v>218052.6</v>
      </c>
      <c r="R535" s="111">
        <v>399057.84</v>
      </c>
      <c r="S535" s="112">
        <v>430586.81000000006</v>
      </c>
      <c r="T535" s="111"/>
      <c r="U535" s="112">
        <f t="shared" si="689"/>
        <v>1047697.2500000001</v>
      </c>
      <c r="V535" s="111">
        <f t="shared" si="690"/>
        <v>0</v>
      </c>
      <c r="W535" s="111">
        <f t="shared" si="691"/>
        <v>193302.74999999988</v>
      </c>
      <c r="X535" s="111"/>
      <c r="Y535" s="112">
        <f t="shared" si="692"/>
        <v>0</v>
      </c>
    </row>
    <row r="536" spans="1:25" s="108" customFormat="1" ht="30" customHeight="1" x14ac:dyDescent="0.25">
      <c r="A536" s="115" t="s">
        <v>117</v>
      </c>
      <c r="B536" s="114" t="s">
        <v>118</v>
      </c>
      <c r="C536" s="110">
        <v>100030000000</v>
      </c>
      <c r="D536" s="111">
        <f>D537</f>
        <v>1368000</v>
      </c>
      <c r="E536" s="111">
        <f t="shared" si="695"/>
        <v>0</v>
      </c>
      <c r="F536" s="111">
        <f t="shared" si="685"/>
        <v>1368000</v>
      </c>
      <c r="G536" s="111">
        <f t="shared" si="686"/>
        <v>1368000</v>
      </c>
      <c r="H536" s="111"/>
      <c r="I536" s="111"/>
      <c r="J536" s="111"/>
      <c r="K536" s="111">
        <f t="shared" si="687"/>
        <v>1368000</v>
      </c>
      <c r="L536" s="112">
        <f>L537</f>
        <v>302464.2</v>
      </c>
      <c r="M536" s="112">
        <f t="shared" ref="M536:O537" si="722">M537</f>
        <v>352675.33</v>
      </c>
      <c r="N536" s="113">
        <f t="shared" si="722"/>
        <v>316825.2</v>
      </c>
      <c r="O536" s="111">
        <f t="shared" si="722"/>
        <v>0</v>
      </c>
      <c r="P536" s="111">
        <f t="shared" si="688"/>
        <v>971964.73</v>
      </c>
      <c r="Q536" s="111">
        <f t="shared" ref="Q536:T537" si="723">Q537</f>
        <v>302464.2</v>
      </c>
      <c r="R536" s="111">
        <f t="shared" si="723"/>
        <v>352675.33</v>
      </c>
      <c r="S536" s="112">
        <f t="shared" si="723"/>
        <v>316825.2</v>
      </c>
      <c r="T536" s="111">
        <f t="shared" si="723"/>
        <v>0</v>
      </c>
      <c r="U536" s="112">
        <f t="shared" si="689"/>
        <v>971964.73</v>
      </c>
      <c r="V536" s="111">
        <f t="shared" si="690"/>
        <v>0</v>
      </c>
      <c r="W536" s="111">
        <f t="shared" si="691"/>
        <v>396035.27</v>
      </c>
      <c r="X536" s="111"/>
      <c r="Y536" s="112">
        <f t="shared" si="692"/>
        <v>0</v>
      </c>
    </row>
    <row r="537" spans="1:25" s="108" customFormat="1" ht="30" customHeight="1" x14ac:dyDescent="0.25">
      <c r="A537" s="115" t="s">
        <v>119</v>
      </c>
      <c r="B537" s="114" t="s">
        <v>120</v>
      </c>
      <c r="C537" s="110">
        <v>100030300011</v>
      </c>
      <c r="D537" s="111">
        <f>D538</f>
        <v>1368000</v>
      </c>
      <c r="E537" s="111">
        <f t="shared" si="695"/>
        <v>0</v>
      </c>
      <c r="F537" s="111">
        <f t="shared" si="685"/>
        <v>1368000</v>
      </c>
      <c r="G537" s="111">
        <f t="shared" si="686"/>
        <v>1368000</v>
      </c>
      <c r="H537" s="111"/>
      <c r="I537" s="111"/>
      <c r="J537" s="111"/>
      <c r="K537" s="111">
        <f t="shared" si="687"/>
        <v>1368000</v>
      </c>
      <c r="L537" s="112">
        <f>L538</f>
        <v>302464.2</v>
      </c>
      <c r="M537" s="112">
        <f t="shared" si="722"/>
        <v>352675.33</v>
      </c>
      <c r="N537" s="113">
        <f t="shared" si="722"/>
        <v>316825.2</v>
      </c>
      <c r="O537" s="111">
        <f t="shared" si="722"/>
        <v>0</v>
      </c>
      <c r="P537" s="111">
        <f t="shared" si="688"/>
        <v>971964.73</v>
      </c>
      <c r="Q537" s="111">
        <f t="shared" si="723"/>
        <v>302464.2</v>
      </c>
      <c r="R537" s="111">
        <f t="shared" si="723"/>
        <v>352675.33</v>
      </c>
      <c r="S537" s="112">
        <f t="shared" si="723"/>
        <v>316825.2</v>
      </c>
      <c r="T537" s="111">
        <f t="shared" si="723"/>
        <v>0</v>
      </c>
      <c r="U537" s="112">
        <f t="shared" si="689"/>
        <v>971964.73</v>
      </c>
      <c r="V537" s="111">
        <f t="shared" si="690"/>
        <v>0</v>
      </c>
      <c r="W537" s="111">
        <f t="shared" si="691"/>
        <v>396035.27</v>
      </c>
      <c r="X537" s="111"/>
      <c r="Y537" s="112">
        <f t="shared" si="692"/>
        <v>0</v>
      </c>
    </row>
    <row r="538" spans="1:25" s="108" customFormat="1" ht="30" customHeight="1" x14ac:dyDescent="0.25">
      <c r="A538" s="115" t="s">
        <v>121</v>
      </c>
      <c r="B538" s="114" t="s">
        <v>39</v>
      </c>
      <c r="C538" s="116"/>
      <c r="D538" s="111">
        <v>1368000</v>
      </c>
      <c r="E538" s="111">
        <f t="shared" si="695"/>
        <v>0</v>
      </c>
      <c r="F538" s="111">
        <f t="shared" si="685"/>
        <v>1368000</v>
      </c>
      <c r="G538" s="111">
        <f t="shared" si="686"/>
        <v>1368000</v>
      </c>
      <c r="H538" s="111"/>
      <c r="I538" s="111"/>
      <c r="J538" s="111"/>
      <c r="K538" s="111">
        <f t="shared" si="687"/>
        <v>1368000</v>
      </c>
      <c r="L538" s="112">
        <v>302464.2</v>
      </c>
      <c r="M538" s="112">
        <v>352675.33</v>
      </c>
      <c r="N538" s="113">
        <v>316825.2</v>
      </c>
      <c r="O538" s="111"/>
      <c r="P538" s="111">
        <f t="shared" si="688"/>
        <v>971964.73</v>
      </c>
      <c r="Q538" s="111">
        <v>302464.2</v>
      </c>
      <c r="R538" s="111">
        <v>352675.33</v>
      </c>
      <c r="S538" s="112">
        <v>316825.2</v>
      </c>
      <c r="T538" s="111"/>
      <c r="U538" s="112">
        <f t="shared" si="689"/>
        <v>971964.73</v>
      </c>
      <c r="V538" s="111">
        <f t="shared" si="690"/>
        <v>0</v>
      </c>
      <c r="W538" s="111">
        <f t="shared" si="691"/>
        <v>396035.27</v>
      </c>
      <c r="X538" s="111"/>
      <c r="Y538" s="112">
        <f t="shared" si="692"/>
        <v>0</v>
      </c>
    </row>
    <row r="539" spans="1:25" s="108" customFormat="1" ht="30" customHeight="1" x14ac:dyDescent="0.25">
      <c r="A539" s="115" t="s">
        <v>123</v>
      </c>
      <c r="B539" s="114" t="s">
        <v>124</v>
      </c>
      <c r="C539" s="110">
        <v>100030000000</v>
      </c>
      <c r="D539" s="111">
        <f>D540</f>
        <v>1608000</v>
      </c>
      <c r="E539" s="111">
        <f t="shared" si="695"/>
        <v>0</v>
      </c>
      <c r="F539" s="111">
        <f t="shared" si="685"/>
        <v>1608000</v>
      </c>
      <c r="G539" s="111">
        <f t="shared" si="686"/>
        <v>1608000</v>
      </c>
      <c r="H539" s="111"/>
      <c r="I539" s="111"/>
      <c r="J539" s="111"/>
      <c r="K539" s="111">
        <f t="shared" si="687"/>
        <v>1608000</v>
      </c>
      <c r="L539" s="112">
        <f>L540</f>
        <v>379788.64</v>
      </c>
      <c r="M539" s="112">
        <f t="shared" ref="M539:O540" si="724">M540</f>
        <v>382278.12</v>
      </c>
      <c r="N539" s="113">
        <f t="shared" si="724"/>
        <v>370398.18</v>
      </c>
      <c r="O539" s="111">
        <f t="shared" si="724"/>
        <v>0</v>
      </c>
      <c r="P539" s="111">
        <f t="shared" si="688"/>
        <v>1132464.94</v>
      </c>
      <c r="Q539" s="111">
        <f t="shared" ref="Q539:T540" si="725">Q540</f>
        <v>379788.64</v>
      </c>
      <c r="R539" s="111">
        <f t="shared" si="725"/>
        <v>382278.12</v>
      </c>
      <c r="S539" s="112">
        <f t="shared" si="725"/>
        <v>370398.18</v>
      </c>
      <c r="T539" s="111">
        <f t="shared" si="725"/>
        <v>0</v>
      </c>
      <c r="U539" s="112">
        <f t="shared" si="689"/>
        <v>1132464.94</v>
      </c>
      <c r="V539" s="111">
        <f t="shared" si="690"/>
        <v>0</v>
      </c>
      <c r="W539" s="111">
        <f t="shared" si="691"/>
        <v>475535.06000000006</v>
      </c>
      <c r="X539" s="111"/>
      <c r="Y539" s="112">
        <f t="shared" si="692"/>
        <v>0</v>
      </c>
    </row>
    <row r="540" spans="1:25" s="108" customFormat="1" ht="30" customHeight="1" x14ac:dyDescent="0.25">
      <c r="A540" s="115" t="s">
        <v>125</v>
      </c>
      <c r="B540" s="114" t="s">
        <v>126</v>
      </c>
      <c r="C540" s="110">
        <v>100030300012</v>
      </c>
      <c r="D540" s="111">
        <f>D541</f>
        <v>1608000</v>
      </c>
      <c r="E540" s="111">
        <f t="shared" si="695"/>
        <v>0</v>
      </c>
      <c r="F540" s="111">
        <f t="shared" si="685"/>
        <v>1608000</v>
      </c>
      <c r="G540" s="111">
        <f t="shared" si="686"/>
        <v>1608000</v>
      </c>
      <c r="H540" s="111"/>
      <c r="I540" s="111"/>
      <c r="J540" s="111"/>
      <c r="K540" s="111">
        <f t="shared" si="687"/>
        <v>1608000</v>
      </c>
      <c r="L540" s="112">
        <f>L541</f>
        <v>379788.64</v>
      </c>
      <c r="M540" s="112">
        <f t="shared" si="724"/>
        <v>382278.12</v>
      </c>
      <c r="N540" s="113">
        <f t="shared" si="724"/>
        <v>370398.18</v>
      </c>
      <c r="O540" s="111">
        <f t="shared" si="724"/>
        <v>0</v>
      </c>
      <c r="P540" s="111">
        <f t="shared" si="688"/>
        <v>1132464.94</v>
      </c>
      <c r="Q540" s="111">
        <f t="shared" si="725"/>
        <v>379788.64</v>
      </c>
      <c r="R540" s="111">
        <f t="shared" si="725"/>
        <v>382278.12</v>
      </c>
      <c r="S540" s="112">
        <f t="shared" si="725"/>
        <v>370398.18</v>
      </c>
      <c r="T540" s="111">
        <f t="shared" si="725"/>
        <v>0</v>
      </c>
      <c r="U540" s="112">
        <f t="shared" si="689"/>
        <v>1132464.94</v>
      </c>
      <c r="V540" s="111">
        <f t="shared" si="690"/>
        <v>0</v>
      </c>
      <c r="W540" s="111">
        <f t="shared" si="691"/>
        <v>475535.06000000006</v>
      </c>
      <c r="X540" s="111"/>
      <c r="Y540" s="112">
        <f t="shared" si="692"/>
        <v>0</v>
      </c>
    </row>
    <row r="541" spans="1:25" s="108" customFormat="1" ht="30" customHeight="1" x14ac:dyDescent="0.25">
      <c r="A541" s="115" t="s">
        <v>127</v>
      </c>
      <c r="B541" s="114" t="s">
        <v>39</v>
      </c>
      <c r="C541" s="116"/>
      <c r="D541" s="111">
        <v>1608000</v>
      </c>
      <c r="E541" s="111">
        <f t="shared" si="695"/>
        <v>0</v>
      </c>
      <c r="F541" s="111">
        <f t="shared" si="685"/>
        <v>1608000</v>
      </c>
      <c r="G541" s="111">
        <f t="shared" si="686"/>
        <v>1608000</v>
      </c>
      <c r="H541" s="111"/>
      <c r="I541" s="111"/>
      <c r="J541" s="111"/>
      <c r="K541" s="111">
        <f t="shared" si="687"/>
        <v>1608000</v>
      </c>
      <c r="L541" s="112">
        <v>379788.64</v>
      </c>
      <c r="M541" s="112">
        <v>382278.12</v>
      </c>
      <c r="N541" s="113">
        <v>370398.18</v>
      </c>
      <c r="O541" s="111"/>
      <c r="P541" s="111">
        <f t="shared" si="688"/>
        <v>1132464.94</v>
      </c>
      <c r="Q541" s="111">
        <v>379788.64</v>
      </c>
      <c r="R541" s="111">
        <v>382278.12</v>
      </c>
      <c r="S541" s="112">
        <v>370398.18</v>
      </c>
      <c r="T541" s="111"/>
      <c r="U541" s="112">
        <f t="shared" si="689"/>
        <v>1132464.94</v>
      </c>
      <c r="V541" s="111">
        <f t="shared" si="690"/>
        <v>0</v>
      </c>
      <c r="W541" s="111">
        <f t="shared" si="691"/>
        <v>475535.06000000006</v>
      </c>
      <c r="X541" s="111"/>
      <c r="Y541" s="112">
        <f t="shared" si="692"/>
        <v>0</v>
      </c>
    </row>
    <row r="542" spans="1:25" s="108" customFormat="1" ht="30" customHeight="1" x14ac:dyDescent="0.25">
      <c r="A542" s="115" t="s">
        <v>129</v>
      </c>
      <c r="B542" s="114" t="s">
        <v>130</v>
      </c>
      <c r="C542" s="110">
        <v>100030000000</v>
      </c>
      <c r="D542" s="111">
        <f>D543</f>
        <v>4541000</v>
      </c>
      <c r="E542" s="111">
        <f t="shared" si="695"/>
        <v>0</v>
      </c>
      <c r="F542" s="111">
        <f t="shared" si="685"/>
        <v>4541000</v>
      </c>
      <c r="G542" s="111">
        <f t="shared" si="686"/>
        <v>4541000</v>
      </c>
      <c r="H542" s="111"/>
      <c r="I542" s="111"/>
      <c r="J542" s="111"/>
      <c r="K542" s="111">
        <f t="shared" si="687"/>
        <v>4541000</v>
      </c>
      <c r="L542" s="112">
        <f>L543</f>
        <v>1135251</v>
      </c>
      <c r="M542" s="112">
        <f t="shared" ref="M542:O543" si="726">M543</f>
        <v>1135251</v>
      </c>
      <c r="N542" s="113">
        <f t="shared" si="726"/>
        <v>1135251</v>
      </c>
      <c r="O542" s="111">
        <f t="shared" si="726"/>
        <v>0</v>
      </c>
      <c r="P542" s="111">
        <f t="shared" si="688"/>
        <v>3405753</v>
      </c>
      <c r="Q542" s="111">
        <f t="shared" ref="Q542:T543" si="727">Q543</f>
        <v>1135251</v>
      </c>
      <c r="R542" s="111">
        <f t="shared" si="727"/>
        <v>1135251</v>
      </c>
      <c r="S542" s="112">
        <f t="shared" si="727"/>
        <v>1135251</v>
      </c>
      <c r="T542" s="111">
        <f t="shared" si="727"/>
        <v>0</v>
      </c>
      <c r="U542" s="112">
        <f t="shared" si="689"/>
        <v>3405753</v>
      </c>
      <c r="V542" s="111">
        <f t="shared" si="690"/>
        <v>0</v>
      </c>
      <c r="W542" s="111">
        <f t="shared" si="691"/>
        <v>1135247</v>
      </c>
      <c r="X542" s="111"/>
      <c r="Y542" s="112">
        <f t="shared" si="692"/>
        <v>0</v>
      </c>
    </row>
    <row r="543" spans="1:25" s="108" customFormat="1" ht="30" customHeight="1" x14ac:dyDescent="0.25">
      <c r="A543" s="115" t="s">
        <v>131</v>
      </c>
      <c r="B543" s="114" t="s">
        <v>132</v>
      </c>
      <c r="C543" s="110">
        <v>100030100000</v>
      </c>
      <c r="D543" s="111">
        <f>D544</f>
        <v>4541000</v>
      </c>
      <c r="E543" s="111">
        <f t="shared" si="695"/>
        <v>0</v>
      </c>
      <c r="F543" s="111">
        <f t="shared" si="685"/>
        <v>4541000</v>
      </c>
      <c r="G543" s="111">
        <f t="shared" si="686"/>
        <v>4541000</v>
      </c>
      <c r="H543" s="111"/>
      <c r="I543" s="111"/>
      <c r="J543" s="111"/>
      <c r="K543" s="111">
        <f t="shared" si="687"/>
        <v>4541000</v>
      </c>
      <c r="L543" s="112">
        <f>L544</f>
        <v>1135251</v>
      </c>
      <c r="M543" s="112">
        <f t="shared" si="726"/>
        <v>1135251</v>
      </c>
      <c r="N543" s="113">
        <f t="shared" si="726"/>
        <v>1135251</v>
      </c>
      <c r="O543" s="111">
        <f t="shared" si="726"/>
        <v>0</v>
      </c>
      <c r="P543" s="111">
        <f t="shared" si="688"/>
        <v>3405753</v>
      </c>
      <c r="Q543" s="111">
        <f t="shared" si="727"/>
        <v>1135251</v>
      </c>
      <c r="R543" s="111">
        <f t="shared" si="727"/>
        <v>1135251</v>
      </c>
      <c r="S543" s="112">
        <f t="shared" si="727"/>
        <v>1135251</v>
      </c>
      <c r="T543" s="111">
        <f t="shared" si="727"/>
        <v>0</v>
      </c>
      <c r="U543" s="112">
        <f t="shared" si="689"/>
        <v>3405753</v>
      </c>
      <c r="V543" s="111">
        <f t="shared" si="690"/>
        <v>0</v>
      </c>
      <c r="W543" s="111">
        <f t="shared" si="691"/>
        <v>1135247</v>
      </c>
      <c r="X543" s="111"/>
      <c r="Y543" s="112">
        <f t="shared" si="692"/>
        <v>0</v>
      </c>
    </row>
    <row r="544" spans="1:25" s="108" customFormat="1" ht="30" customHeight="1" x14ac:dyDescent="0.25">
      <c r="A544" s="115" t="s">
        <v>133</v>
      </c>
      <c r="B544" s="114" t="s">
        <v>39</v>
      </c>
      <c r="C544" s="116"/>
      <c r="D544" s="111">
        <v>4541000</v>
      </c>
      <c r="E544" s="111">
        <f t="shared" si="695"/>
        <v>0</v>
      </c>
      <c r="F544" s="111">
        <f t="shared" si="685"/>
        <v>4541000</v>
      </c>
      <c r="G544" s="111">
        <f t="shared" si="686"/>
        <v>4541000</v>
      </c>
      <c r="H544" s="111"/>
      <c r="I544" s="111"/>
      <c r="J544" s="111"/>
      <c r="K544" s="111">
        <f t="shared" si="687"/>
        <v>4541000</v>
      </c>
      <c r="L544" s="112">
        <v>1135251</v>
      </c>
      <c r="M544" s="112">
        <v>1135251</v>
      </c>
      <c r="N544" s="113">
        <v>1135251</v>
      </c>
      <c r="O544" s="111"/>
      <c r="P544" s="111">
        <f t="shared" si="688"/>
        <v>3405753</v>
      </c>
      <c r="Q544" s="111">
        <v>1135251</v>
      </c>
      <c r="R544" s="111">
        <v>1135251</v>
      </c>
      <c r="S544" s="112">
        <v>1135251</v>
      </c>
      <c r="T544" s="111"/>
      <c r="U544" s="112">
        <f t="shared" si="689"/>
        <v>3405753</v>
      </c>
      <c r="V544" s="111">
        <f t="shared" si="690"/>
        <v>0</v>
      </c>
      <c r="W544" s="111">
        <f t="shared" si="691"/>
        <v>1135247</v>
      </c>
      <c r="X544" s="111"/>
      <c r="Y544" s="112">
        <f t="shared" si="692"/>
        <v>0</v>
      </c>
    </row>
    <row r="545" spans="1:25" s="108" customFormat="1" ht="30" customHeight="1" x14ac:dyDescent="0.25">
      <c r="A545" s="115" t="s">
        <v>136</v>
      </c>
      <c r="B545" s="114" t="s">
        <v>137</v>
      </c>
      <c r="C545" s="110">
        <v>100030000000</v>
      </c>
      <c r="D545" s="111">
        <f>D546</f>
        <v>1595000</v>
      </c>
      <c r="E545" s="111">
        <f t="shared" si="695"/>
        <v>0</v>
      </c>
      <c r="F545" s="111">
        <f t="shared" si="685"/>
        <v>1595000</v>
      </c>
      <c r="G545" s="111">
        <f t="shared" si="686"/>
        <v>1595000</v>
      </c>
      <c r="H545" s="111"/>
      <c r="I545" s="111"/>
      <c r="J545" s="111"/>
      <c r="K545" s="111">
        <f t="shared" si="687"/>
        <v>1595000</v>
      </c>
      <c r="L545" s="112">
        <f>L546</f>
        <v>402981.48</v>
      </c>
      <c r="M545" s="112">
        <f t="shared" ref="M545:O552" si="728">M546</f>
        <v>469620.39999999991</v>
      </c>
      <c r="N545" s="113">
        <f t="shared" si="728"/>
        <v>436119.47</v>
      </c>
      <c r="O545" s="111">
        <f t="shared" si="728"/>
        <v>0</v>
      </c>
      <c r="P545" s="111">
        <f t="shared" si="688"/>
        <v>1308721.3499999999</v>
      </c>
      <c r="Q545" s="111">
        <f t="shared" ref="Q545:T552" si="729">Q546</f>
        <v>402981.48</v>
      </c>
      <c r="R545" s="111">
        <f t="shared" si="729"/>
        <v>469620.4</v>
      </c>
      <c r="S545" s="112">
        <f t="shared" si="729"/>
        <v>436119.47</v>
      </c>
      <c r="T545" s="111">
        <f t="shared" si="729"/>
        <v>0</v>
      </c>
      <c r="U545" s="112">
        <f t="shared" si="689"/>
        <v>1308721.3500000001</v>
      </c>
      <c r="V545" s="111">
        <f t="shared" si="690"/>
        <v>0</v>
      </c>
      <c r="W545" s="111">
        <f t="shared" si="691"/>
        <v>286278.65000000014</v>
      </c>
      <c r="X545" s="111"/>
      <c r="Y545" s="112">
        <f t="shared" si="692"/>
        <v>-2.3283064365386963E-10</v>
      </c>
    </row>
    <row r="546" spans="1:25" s="108" customFormat="1" ht="30" customHeight="1" x14ac:dyDescent="0.25">
      <c r="A546" s="115" t="s">
        <v>138</v>
      </c>
      <c r="B546" s="114" t="s">
        <v>139</v>
      </c>
      <c r="C546" s="110">
        <v>100030300014</v>
      </c>
      <c r="D546" s="111">
        <f>D547</f>
        <v>1595000</v>
      </c>
      <c r="E546" s="111">
        <f t="shared" si="695"/>
        <v>0</v>
      </c>
      <c r="F546" s="111">
        <f t="shared" si="685"/>
        <v>1595000</v>
      </c>
      <c r="G546" s="111">
        <f t="shared" si="686"/>
        <v>1595000</v>
      </c>
      <c r="H546" s="111"/>
      <c r="I546" s="111"/>
      <c r="J546" s="111"/>
      <c r="K546" s="111">
        <f t="shared" si="687"/>
        <v>1595000</v>
      </c>
      <c r="L546" s="112">
        <f>L547</f>
        <v>402981.48</v>
      </c>
      <c r="M546" s="112">
        <f t="shared" si="728"/>
        <v>469620.39999999991</v>
      </c>
      <c r="N546" s="113">
        <f t="shared" si="728"/>
        <v>436119.47</v>
      </c>
      <c r="O546" s="111">
        <f t="shared" si="728"/>
        <v>0</v>
      </c>
      <c r="P546" s="111">
        <f t="shared" si="688"/>
        <v>1308721.3499999999</v>
      </c>
      <c r="Q546" s="111">
        <f t="shared" si="729"/>
        <v>402981.48</v>
      </c>
      <c r="R546" s="111">
        <f t="shared" si="729"/>
        <v>469620.4</v>
      </c>
      <c r="S546" s="112">
        <f t="shared" si="729"/>
        <v>436119.47</v>
      </c>
      <c r="T546" s="111">
        <f t="shared" si="729"/>
        <v>0</v>
      </c>
      <c r="U546" s="112">
        <f t="shared" si="689"/>
        <v>1308721.3500000001</v>
      </c>
      <c r="V546" s="111">
        <f t="shared" si="690"/>
        <v>0</v>
      </c>
      <c r="W546" s="111">
        <f t="shared" si="691"/>
        <v>286278.65000000014</v>
      </c>
      <c r="X546" s="111"/>
      <c r="Y546" s="112">
        <f t="shared" si="692"/>
        <v>-2.3283064365386963E-10</v>
      </c>
    </row>
    <row r="547" spans="1:25" s="108" customFormat="1" ht="30" customHeight="1" x14ac:dyDescent="0.25">
      <c r="A547" s="115" t="s">
        <v>140</v>
      </c>
      <c r="B547" s="114" t="s">
        <v>39</v>
      </c>
      <c r="C547" s="116"/>
      <c r="D547" s="111">
        <v>1595000</v>
      </c>
      <c r="E547" s="111">
        <f t="shared" si="695"/>
        <v>0</v>
      </c>
      <c r="F547" s="111">
        <f t="shared" si="685"/>
        <v>1595000</v>
      </c>
      <c r="G547" s="111">
        <f t="shared" si="686"/>
        <v>1595000</v>
      </c>
      <c r="H547" s="111"/>
      <c r="I547" s="111"/>
      <c r="J547" s="111"/>
      <c r="K547" s="111">
        <f t="shared" si="687"/>
        <v>1595000</v>
      </c>
      <c r="L547" s="112">
        <v>402981.48</v>
      </c>
      <c r="M547" s="112">
        <v>469620.39999999991</v>
      </c>
      <c r="N547" s="113">
        <v>436119.47</v>
      </c>
      <c r="O547" s="111"/>
      <c r="P547" s="111">
        <f t="shared" si="688"/>
        <v>1308721.3499999999</v>
      </c>
      <c r="Q547" s="111">
        <v>402981.48</v>
      </c>
      <c r="R547" s="111">
        <v>469620.4</v>
      </c>
      <c r="S547" s="112">
        <v>436119.47</v>
      </c>
      <c r="T547" s="111"/>
      <c r="U547" s="112">
        <f t="shared" si="689"/>
        <v>1308721.3500000001</v>
      </c>
      <c r="V547" s="111">
        <f t="shared" si="690"/>
        <v>0</v>
      </c>
      <c r="W547" s="111">
        <f t="shared" si="691"/>
        <v>286278.65000000014</v>
      </c>
      <c r="X547" s="111"/>
      <c r="Y547" s="112">
        <f t="shared" si="692"/>
        <v>-2.3283064365386963E-10</v>
      </c>
    </row>
    <row r="548" spans="1:25" s="108" customFormat="1" ht="30" customHeight="1" x14ac:dyDescent="0.25">
      <c r="A548" s="115" t="s">
        <v>142</v>
      </c>
      <c r="B548" s="114" t="s">
        <v>143</v>
      </c>
      <c r="C548" s="110">
        <v>100030000000</v>
      </c>
      <c r="D548" s="111">
        <f>D549</f>
        <v>1268000</v>
      </c>
      <c r="E548" s="111">
        <f t="shared" si="695"/>
        <v>0</v>
      </c>
      <c r="F548" s="111">
        <f t="shared" si="685"/>
        <v>1268000</v>
      </c>
      <c r="G548" s="111">
        <f t="shared" si="686"/>
        <v>1268000</v>
      </c>
      <c r="H548" s="111"/>
      <c r="I548" s="111"/>
      <c r="J548" s="111"/>
      <c r="K548" s="111">
        <f t="shared" si="687"/>
        <v>1268000</v>
      </c>
      <c r="L548" s="112">
        <f>L549</f>
        <v>317942.52</v>
      </c>
      <c r="M548" s="112">
        <f t="shared" si="728"/>
        <v>338099.64</v>
      </c>
      <c r="N548" s="113">
        <f t="shared" si="728"/>
        <v>370179.95999999996</v>
      </c>
      <c r="O548" s="111">
        <f t="shared" si="728"/>
        <v>0</v>
      </c>
      <c r="P548" s="111">
        <f t="shared" si="688"/>
        <v>1026222.12</v>
      </c>
      <c r="Q548" s="111">
        <f t="shared" si="729"/>
        <v>317942.52</v>
      </c>
      <c r="R548" s="111">
        <f t="shared" si="729"/>
        <v>338099.64</v>
      </c>
      <c r="S548" s="112">
        <f t="shared" si="729"/>
        <v>370179.95999999996</v>
      </c>
      <c r="T548" s="111">
        <f t="shared" si="729"/>
        <v>0</v>
      </c>
      <c r="U548" s="112">
        <f t="shared" si="689"/>
        <v>1026222.12</v>
      </c>
      <c r="V548" s="111">
        <f t="shared" si="690"/>
        <v>0</v>
      </c>
      <c r="W548" s="111">
        <f t="shared" si="691"/>
        <v>241777.88</v>
      </c>
      <c r="X548" s="111"/>
      <c r="Y548" s="112">
        <f t="shared" si="692"/>
        <v>0</v>
      </c>
    </row>
    <row r="549" spans="1:25" s="108" customFormat="1" ht="30" customHeight="1" x14ac:dyDescent="0.25">
      <c r="A549" s="115" t="s">
        <v>144</v>
      </c>
      <c r="B549" s="114" t="s">
        <v>145</v>
      </c>
      <c r="C549" s="110">
        <v>100030300016</v>
      </c>
      <c r="D549" s="111">
        <f>D550</f>
        <v>1268000</v>
      </c>
      <c r="E549" s="111">
        <f t="shared" si="695"/>
        <v>0</v>
      </c>
      <c r="F549" s="111">
        <f t="shared" si="685"/>
        <v>1268000</v>
      </c>
      <c r="G549" s="111">
        <f t="shared" si="686"/>
        <v>1268000</v>
      </c>
      <c r="H549" s="111"/>
      <c r="I549" s="111"/>
      <c r="J549" s="111"/>
      <c r="K549" s="111">
        <f t="shared" si="687"/>
        <v>1268000</v>
      </c>
      <c r="L549" s="112">
        <f>L550</f>
        <v>317942.52</v>
      </c>
      <c r="M549" s="112">
        <f t="shared" si="728"/>
        <v>338099.64</v>
      </c>
      <c r="N549" s="113">
        <f t="shared" si="728"/>
        <v>370179.95999999996</v>
      </c>
      <c r="O549" s="111">
        <f t="shared" si="728"/>
        <v>0</v>
      </c>
      <c r="P549" s="111">
        <f t="shared" si="688"/>
        <v>1026222.12</v>
      </c>
      <c r="Q549" s="111">
        <f t="shared" si="729"/>
        <v>317942.52</v>
      </c>
      <c r="R549" s="111">
        <f t="shared" si="729"/>
        <v>338099.64</v>
      </c>
      <c r="S549" s="112">
        <f t="shared" si="729"/>
        <v>370179.95999999996</v>
      </c>
      <c r="T549" s="111">
        <f t="shared" si="729"/>
        <v>0</v>
      </c>
      <c r="U549" s="112">
        <f t="shared" si="689"/>
        <v>1026222.12</v>
      </c>
      <c r="V549" s="111">
        <f t="shared" si="690"/>
        <v>0</v>
      </c>
      <c r="W549" s="111">
        <f t="shared" si="691"/>
        <v>241777.88</v>
      </c>
      <c r="X549" s="111"/>
      <c r="Y549" s="112">
        <f t="shared" si="692"/>
        <v>0</v>
      </c>
    </row>
    <row r="550" spans="1:25" s="108" customFormat="1" ht="30" customHeight="1" x14ac:dyDescent="0.25">
      <c r="A550" s="115" t="s">
        <v>146</v>
      </c>
      <c r="B550" s="114" t="s">
        <v>39</v>
      </c>
      <c r="C550" s="116"/>
      <c r="D550" s="111">
        <v>1268000</v>
      </c>
      <c r="E550" s="111">
        <f t="shared" si="695"/>
        <v>0</v>
      </c>
      <c r="F550" s="111">
        <f t="shared" si="685"/>
        <v>1268000</v>
      </c>
      <c r="G550" s="111">
        <f t="shared" si="686"/>
        <v>1268000</v>
      </c>
      <c r="H550" s="111"/>
      <c r="I550" s="111"/>
      <c r="J550" s="111"/>
      <c r="K550" s="111">
        <f t="shared" si="687"/>
        <v>1268000</v>
      </c>
      <c r="L550" s="112">
        <v>317942.52</v>
      </c>
      <c r="M550" s="112">
        <v>338099.64</v>
      </c>
      <c r="N550" s="113">
        <v>370179.95999999996</v>
      </c>
      <c r="O550" s="111"/>
      <c r="P550" s="111">
        <f t="shared" si="688"/>
        <v>1026222.12</v>
      </c>
      <c r="Q550" s="111">
        <v>317942.52</v>
      </c>
      <c r="R550" s="111">
        <v>338099.64</v>
      </c>
      <c r="S550" s="112">
        <v>370179.95999999996</v>
      </c>
      <c r="T550" s="111"/>
      <c r="U550" s="112">
        <f t="shared" si="689"/>
        <v>1026222.12</v>
      </c>
      <c r="V550" s="111">
        <f t="shared" si="690"/>
        <v>0</v>
      </c>
      <c r="W550" s="111">
        <f t="shared" si="691"/>
        <v>241777.88</v>
      </c>
      <c r="X550" s="111"/>
      <c r="Y550" s="112">
        <f t="shared" si="692"/>
        <v>0</v>
      </c>
    </row>
    <row r="551" spans="1:25" s="108" customFormat="1" ht="30" customHeight="1" x14ac:dyDescent="0.25">
      <c r="A551" s="115" t="s">
        <v>148</v>
      </c>
      <c r="B551" s="114" t="s">
        <v>149</v>
      </c>
      <c r="C551" s="110">
        <v>100030000000</v>
      </c>
      <c r="D551" s="111">
        <f>D552</f>
        <v>1244000</v>
      </c>
      <c r="E551" s="111">
        <f t="shared" si="695"/>
        <v>0</v>
      </c>
      <c r="F551" s="111">
        <f t="shared" si="685"/>
        <v>1244000</v>
      </c>
      <c r="G551" s="111">
        <f t="shared" si="686"/>
        <v>1244000</v>
      </c>
      <c r="H551" s="111"/>
      <c r="I551" s="111"/>
      <c r="J551" s="111"/>
      <c r="K551" s="111">
        <f t="shared" si="687"/>
        <v>1244000</v>
      </c>
      <c r="L551" s="112">
        <f>L552</f>
        <v>211541.35</v>
      </c>
      <c r="M551" s="112">
        <f t="shared" si="728"/>
        <v>321513.03000000009</v>
      </c>
      <c r="N551" s="113">
        <f t="shared" si="728"/>
        <v>560429.46</v>
      </c>
      <c r="O551" s="111">
        <f t="shared" si="728"/>
        <v>0</v>
      </c>
      <c r="P551" s="111">
        <f t="shared" si="688"/>
        <v>1093483.8400000001</v>
      </c>
      <c r="Q551" s="111">
        <f t="shared" si="729"/>
        <v>211541.35</v>
      </c>
      <c r="R551" s="111">
        <f t="shared" si="729"/>
        <v>321513.03000000009</v>
      </c>
      <c r="S551" s="112">
        <f t="shared" si="729"/>
        <v>560429.46</v>
      </c>
      <c r="T551" s="111">
        <f t="shared" si="729"/>
        <v>0</v>
      </c>
      <c r="U551" s="112">
        <f t="shared" si="689"/>
        <v>1093483.8400000001</v>
      </c>
      <c r="V551" s="111">
        <f t="shared" si="690"/>
        <v>0</v>
      </c>
      <c r="W551" s="111">
        <f t="shared" si="691"/>
        <v>150516.15999999992</v>
      </c>
      <c r="X551" s="111"/>
      <c r="Y551" s="112">
        <f t="shared" si="692"/>
        <v>0</v>
      </c>
    </row>
    <row r="552" spans="1:25" s="108" customFormat="1" ht="30" customHeight="1" x14ac:dyDescent="0.25">
      <c r="A552" s="115" t="s">
        <v>150</v>
      </c>
      <c r="B552" s="114" t="s">
        <v>151</v>
      </c>
      <c r="C552" s="110">
        <v>100030300017</v>
      </c>
      <c r="D552" s="111">
        <f>D553</f>
        <v>1244000</v>
      </c>
      <c r="E552" s="111">
        <f t="shared" si="695"/>
        <v>0</v>
      </c>
      <c r="F552" s="111">
        <f t="shared" si="685"/>
        <v>1244000</v>
      </c>
      <c r="G552" s="111">
        <f t="shared" si="686"/>
        <v>1244000</v>
      </c>
      <c r="H552" s="111"/>
      <c r="I552" s="111"/>
      <c r="J552" s="111"/>
      <c r="K552" s="111">
        <f t="shared" si="687"/>
        <v>1244000</v>
      </c>
      <c r="L552" s="112">
        <f>L553</f>
        <v>211541.35</v>
      </c>
      <c r="M552" s="112">
        <f t="shared" si="728"/>
        <v>321513.03000000009</v>
      </c>
      <c r="N552" s="113">
        <f t="shared" si="728"/>
        <v>560429.46</v>
      </c>
      <c r="O552" s="111">
        <f t="shared" si="728"/>
        <v>0</v>
      </c>
      <c r="P552" s="111">
        <f t="shared" si="688"/>
        <v>1093483.8400000001</v>
      </c>
      <c r="Q552" s="111">
        <f t="shared" si="729"/>
        <v>211541.35</v>
      </c>
      <c r="R552" s="111">
        <f t="shared" si="729"/>
        <v>321513.03000000009</v>
      </c>
      <c r="S552" s="112">
        <f t="shared" si="729"/>
        <v>560429.46</v>
      </c>
      <c r="T552" s="111">
        <f t="shared" si="729"/>
        <v>0</v>
      </c>
      <c r="U552" s="112">
        <f t="shared" si="689"/>
        <v>1093483.8400000001</v>
      </c>
      <c r="V552" s="111">
        <f t="shared" si="690"/>
        <v>0</v>
      </c>
      <c r="W552" s="111">
        <f t="shared" si="691"/>
        <v>150516.15999999992</v>
      </c>
      <c r="X552" s="111"/>
      <c r="Y552" s="112">
        <f t="shared" si="692"/>
        <v>0</v>
      </c>
    </row>
    <row r="553" spans="1:25" s="108" customFormat="1" ht="30" customHeight="1" x14ac:dyDescent="0.25">
      <c r="A553" s="115" t="s">
        <v>152</v>
      </c>
      <c r="B553" s="114" t="s">
        <v>39</v>
      </c>
      <c r="C553" s="116"/>
      <c r="D553" s="111">
        <v>1244000</v>
      </c>
      <c r="E553" s="111">
        <f t="shared" si="695"/>
        <v>0</v>
      </c>
      <c r="F553" s="111">
        <f t="shared" si="685"/>
        <v>1244000</v>
      </c>
      <c r="G553" s="111">
        <f t="shared" si="686"/>
        <v>1244000</v>
      </c>
      <c r="H553" s="111"/>
      <c r="I553" s="111"/>
      <c r="J553" s="111"/>
      <c r="K553" s="111">
        <f t="shared" si="687"/>
        <v>1244000</v>
      </c>
      <c r="L553" s="112">
        <v>211541.35</v>
      </c>
      <c r="M553" s="112">
        <v>321513.03000000009</v>
      </c>
      <c r="N553" s="113">
        <v>560429.46</v>
      </c>
      <c r="O553" s="111"/>
      <c r="P553" s="111">
        <f t="shared" si="688"/>
        <v>1093483.8400000001</v>
      </c>
      <c r="Q553" s="111">
        <v>211541.35</v>
      </c>
      <c r="R553" s="111">
        <v>321513.03000000009</v>
      </c>
      <c r="S553" s="112">
        <v>560429.46</v>
      </c>
      <c r="T553" s="111"/>
      <c r="U553" s="112">
        <f t="shared" si="689"/>
        <v>1093483.8400000001</v>
      </c>
      <c r="V553" s="111">
        <f t="shared" si="690"/>
        <v>0</v>
      </c>
      <c r="W553" s="111">
        <f t="shared" si="691"/>
        <v>150516.15999999992</v>
      </c>
      <c r="X553" s="111"/>
      <c r="Y553" s="112">
        <f t="shared" si="692"/>
        <v>0</v>
      </c>
    </row>
    <row r="554" spans="1:25" s="98" customFormat="1" ht="50.25" customHeight="1" x14ac:dyDescent="0.25">
      <c r="A554" s="98" t="s">
        <v>182</v>
      </c>
      <c r="B554" s="127" t="s">
        <v>203</v>
      </c>
      <c r="C554" s="107">
        <v>310200000000000</v>
      </c>
      <c r="D554" s="101">
        <f>D555</f>
        <v>3235000</v>
      </c>
      <c r="E554" s="101">
        <f t="shared" si="695"/>
        <v>0</v>
      </c>
      <c r="F554" s="101">
        <f t="shared" si="685"/>
        <v>3235000</v>
      </c>
      <c r="G554" s="101">
        <f t="shared" si="686"/>
        <v>3235000</v>
      </c>
      <c r="H554" s="101">
        <f>H555</f>
        <v>0</v>
      </c>
      <c r="I554" s="101">
        <f>I555</f>
        <v>0</v>
      </c>
      <c r="J554" s="101">
        <f>J555</f>
        <v>0</v>
      </c>
      <c r="K554" s="101">
        <f t="shared" si="687"/>
        <v>3235000</v>
      </c>
      <c r="L554" s="102">
        <f>L555</f>
        <v>802552.67999999993</v>
      </c>
      <c r="M554" s="102">
        <f t="shared" ref="M554:T554" si="730">M555</f>
        <v>816722.28</v>
      </c>
      <c r="N554" s="103">
        <f t="shared" si="730"/>
        <v>809637.48</v>
      </c>
      <c r="O554" s="101">
        <f t="shared" si="730"/>
        <v>0</v>
      </c>
      <c r="P554" s="101">
        <f t="shared" si="688"/>
        <v>2428912.44</v>
      </c>
      <c r="Q554" s="101">
        <f t="shared" si="730"/>
        <v>802552.67999999993</v>
      </c>
      <c r="R554" s="101">
        <f t="shared" si="730"/>
        <v>816722.28</v>
      </c>
      <c r="S554" s="102">
        <f t="shared" si="730"/>
        <v>809637.48</v>
      </c>
      <c r="T554" s="101">
        <f t="shared" si="730"/>
        <v>0</v>
      </c>
      <c r="U554" s="102">
        <f t="shared" si="689"/>
        <v>2428912.44</v>
      </c>
      <c r="V554" s="101">
        <f t="shared" si="690"/>
        <v>0</v>
      </c>
      <c r="W554" s="101">
        <f t="shared" si="691"/>
        <v>806087.56</v>
      </c>
      <c r="X554" s="101">
        <f t="shared" ref="X554:X556" si="731">X555</f>
        <v>0</v>
      </c>
      <c r="Y554" s="102">
        <f t="shared" si="692"/>
        <v>0</v>
      </c>
    </row>
    <row r="555" spans="1:25" s="108" customFormat="1" ht="36" customHeight="1" x14ac:dyDescent="0.25">
      <c r="A555" s="108" t="s">
        <v>183</v>
      </c>
      <c r="B555" s="114" t="s">
        <v>162</v>
      </c>
      <c r="C555" s="110">
        <v>310200100001000</v>
      </c>
      <c r="D555" s="111">
        <f t="shared" ref="D555:D556" si="732">D556</f>
        <v>3235000</v>
      </c>
      <c r="E555" s="111">
        <f t="shared" si="695"/>
        <v>0</v>
      </c>
      <c r="F555" s="111">
        <f t="shared" ref="F555:F616" si="733">D555+E555</f>
        <v>3235000</v>
      </c>
      <c r="G555" s="111">
        <f t="shared" ref="G555:G616" si="734">D555</f>
        <v>3235000</v>
      </c>
      <c r="H555" s="111">
        <f t="shared" ref="H555:T556" si="735">H556</f>
        <v>0</v>
      </c>
      <c r="I555" s="111">
        <f t="shared" si="735"/>
        <v>0</v>
      </c>
      <c r="J555" s="111">
        <f t="shared" si="735"/>
        <v>0</v>
      </c>
      <c r="K555" s="111">
        <f t="shared" ref="K555:K616" si="736">SUM(G555:J555)</f>
        <v>3235000</v>
      </c>
      <c r="L555" s="112">
        <f t="shared" si="735"/>
        <v>802552.67999999993</v>
      </c>
      <c r="M555" s="112">
        <f t="shared" si="735"/>
        <v>816722.28</v>
      </c>
      <c r="N555" s="113">
        <f t="shared" si="735"/>
        <v>809637.48</v>
      </c>
      <c r="O555" s="111">
        <f t="shared" si="735"/>
        <v>0</v>
      </c>
      <c r="P555" s="111">
        <f t="shared" ref="P555:P616" si="737">SUM(L555:O555)</f>
        <v>2428912.44</v>
      </c>
      <c r="Q555" s="111">
        <f t="shared" si="735"/>
        <v>802552.67999999993</v>
      </c>
      <c r="R555" s="111">
        <f t="shared" si="735"/>
        <v>816722.28</v>
      </c>
      <c r="S555" s="112">
        <f t="shared" si="735"/>
        <v>809637.48</v>
      </c>
      <c r="T555" s="111">
        <f t="shared" si="735"/>
        <v>0</v>
      </c>
      <c r="U555" s="112">
        <f t="shared" ref="U555:U616" si="738">SUM(Q555:T555)</f>
        <v>2428912.44</v>
      </c>
      <c r="V555" s="111">
        <f t="shared" ref="V555:V616" si="739">F555-K555</f>
        <v>0</v>
      </c>
      <c r="W555" s="111">
        <f t="shared" ref="W555:W669" si="740">K555-P555</f>
        <v>806087.56</v>
      </c>
      <c r="X555" s="111">
        <f t="shared" si="731"/>
        <v>0</v>
      </c>
      <c r="Y555" s="112">
        <f t="shared" ref="Y555:Y616" si="741">P555-U555-X555</f>
        <v>0</v>
      </c>
    </row>
    <row r="556" spans="1:25" s="108" customFormat="1" ht="39.75" customHeight="1" x14ac:dyDescent="0.25">
      <c r="A556" s="108" t="s">
        <v>53</v>
      </c>
      <c r="B556" s="109" t="s">
        <v>169</v>
      </c>
      <c r="C556" s="110">
        <v>100000000000</v>
      </c>
      <c r="D556" s="111">
        <f t="shared" si="732"/>
        <v>3235000</v>
      </c>
      <c r="E556" s="111">
        <f t="shared" si="695"/>
        <v>0</v>
      </c>
      <c r="F556" s="111">
        <f t="shared" si="733"/>
        <v>3235000</v>
      </c>
      <c r="G556" s="111">
        <f t="shared" si="734"/>
        <v>3235000</v>
      </c>
      <c r="H556" s="111">
        <f t="shared" si="735"/>
        <v>0</v>
      </c>
      <c r="I556" s="111">
        <f t="shared" si="735"/>
        <v>0</v>
      </c>
      <c r="J556" s="111">
        <f t="shared" si="735"/>
        <v>0</v>
      </c>
      <c r="K556" s="111">
        <f t="shared" si="736"/>
        <v>3235000</v>
      </c>
      <c r="L556" s="112">
        <f t="shared" si="735"/>
        <v>802552.67999999993</v>
      </c>
      <c r="M556" s="112">
        <f t="shared" si="735"/>
        <v>816722.28</v>
      </c>
      <c r="N556" s="113">
        <f t="shared" si="735"/>
        <v>809637.48</v>
      </c>
      <c r="O556" s="111">
        <f t="shared" si="735"/>
        <v>0</v>
      </c>
      <c r="P556" s="111">
        <f t="shared" si="737"/>
        <v>2428912.44</v>
      </c>
      <c r="Q556" s="111">
        <f t="shared" si="735"/>
        <v>802552.67999999993</v>
      </c>
      <c r="R556" s="111">
        <f t="shared" si="735"/>
        <v>816722.28</v>
      </c>
      <c r="S556" s="112">
        <f t="shared" si="735"/>
        <v>809637.48</v>
      </c>
      <c r="T556" s="111">
        <f t="shared" si="735"/>
        <v>0</v>
      </c>
      <c r="U556" s="112">
        <f t="shared" si="738"/>
        <v>2428912.44</v>
      </c>
      <c r="V556" s="111">
        <f t="shared" si="739"/>
        <v>0</v>
      </c>
      <c r="W556" s="111">
        <f t="shared" si="740"/>
        <v>806087.56</v>
      </c>
      <c r="X556" s="111">
        <f t="shared" si="731"/>
        <v>0</v>
      </c>
      <c r="Y556" s="112">
        <f t="shared" si="741"/>
        <v>0</v>
      </c>
    </row>
    <row r="557" spans="1:25" s="108" customFormat="1" ht="30" customHeight="1" x14ac:dyDescent="0.25">
      <c r="A557" s="108" t="s">
        <v>54</v>
      </c>
      <c r="B557" s="114" t="s">
        <v>55</v>
      </c>
      <c r="C557" s="110">
        <v>100030000000</v>
      </c>
      <c r="D557" s="111">
        <f>D558+D561</f>
        <v>3235000</v>
      </c>
      <c r="E557" s="111">
        <f t="shared" si="695"/>
        <v>0</v>
      </c>
      <c r="F557" s="111">
        <f t="shared" si="733"/>
        <v>3235000</v>
      </c>
      <c r="G557" s="111">
        <f t="shared" si="734"/>
        <v>3235000</v>
      </c>
      <c r="H557" s="111">
        <f>H558+H561</f>
        <v>0</v>
      </c>
      <c r="I557" s="111">
        <f>I558+I561</f>
        <v>0</v>
      </c>
      <c r="J557" s="111">
        <f>J558+J561</f>
        <v>0</v>
      </c>
      <c r="K557" s="111">
        <f t="shared" si="736"/>
        <v>3235000</v>
      </c>
      <c r="L557" s="112">
        <f>L558+L561</f>
        <v>802552.67999999993</v>
      </c>
      <c r="M557" s="112">
        <f t="shared" ref="M557:T557" si="742">M558+M561</f>
        <v>816722.28</v>
      </c>
      <c r="N557" s="113">
        <f t="shared" si="742"/>
        <v>809637.48</v>
      </c>
      <c r="O557" s="111">
        <f t="shared" si="742"/>
        <v>0</v>
      </c>
      <c r="P557" s="111">
        <f t="shared" si="737"/>
        <v>2428912.44</v>
      </c>
      <c r="Q557" s="111">
        <f t="shared" si="742"/>
        <v>802552.67999999993</v>
      </c>
      <c r="R557" s="111">
        <f t="shared" si="742"/>
        <v>816722.28</v>
      </c>
      <c r="S557" s="112">
        <f t="shared" si="742"/>
        <v>809637.48</v>
      </c>
      <c r="T557" s="111">
        <f t="shared" si="742"/>
        <v>0</v>
      </c>
      <c r="U557" s="112">
        <f t="shared" si="738"/>
        <v>2428912.44</v>
      </c>
      <c r="V557" s="111">
        <f t="shared" si="739"/>
        <v>0</v>
      </c>
      <c r="W557" s="111">
        <f t="shared" si="740"/>
        <v>806087.56</v>
      </c>
      <c r="X557" s="111">
        <f t="shared" ref="X557" si="743">X558+X561</f>
        <v>0</v>
      </c>
      <c r="Y557" s="112">
        <f t="shared" si="741"/>
        <v>0</v>
      </c>
    </row>
    <row r="558" spans="1:25" s="108" customFormat="1" ht="30" customHeight="1" x14ac:dyDescent="0.25">
      <c r="A558" s="115" t="s">
        <v>81</v>
      </c>
      <c r="B558" s="114" t="s">
        <v>82</v>
      </c>
      <c r="C558" s="110">
        <v>100030000000</v>
      </c>
      <c r="D558" s="111">
        <f>D559</f>
        <v>355000</v>
      </c>
      <c r="E558" s="111">
        <f t="shared" si="695"/>
        <v>0</v>
      </c>
      <c r="F558" s="111">
        <f t="shared" si="733"/>
        <v>355000</v>
      </c>
      <c r="G558" s="111">
        <f t="shared" si="734"/>
        <v>355000</v>
      </c>
      <c r="H558" s="111"/>
      <c r="I558" s="111"/>
      <c r="J558" s="111"/>
      <c r="K558" s="111">
        <f t="shared" si="736"/>
        <v>355000</v>
      </c>
      <c r="L558" s="112">
        <f>L559</f>
        <v>82552.679999999993</v>
      </c>
      <c r="M558" s="112">
        <f t="shared" ref="M558:O559" si="744">M559</f>
        <v>96722.28</v>
      </c>
      <c r="N558" s="113">
        <f t="shared" si="744"/>
        <v>89637.48</v>
      </c>
      <c r="O558" s="111">
        <f t="shared" si="744"/>
        <v>0</v>
      </c>
      <c r="P558" s="111">
        <f t="shared" si="737"/>
        <v>268912.44</v>
      </c>
      <c r="Q558" s="111">
        <f t="shared" ref="Q558:T559" si="745">Q559</f>
        <v>82552.679999999993</v>
      </c>
      <c r="R558" s="111">
        <f t="shared" si="745"/>
        <v>96722.28</v>
      </c>
      <c r="S558" s="112">
        <f t="shared" si="745"/>
        <v>89637.48</v>
      </c>
      <c r="T558" s="111">
        <f t="shared" si="745"/>
        <v>0</v>
      </c>
      <c r="U558" s="112">
        <f t="shared" si="738"/>
        <v>268912.44</v>
      </c>
      <c r="V558" s="111">
        <f t="shared" si="739"/>
        <v>0</v>
      </c>
      <c r="W558" s="111">
        <f t="shared" si="740"/>
        <v>86087.56</v>
      </c>
      <c r="X558" s="111"/>
      <c r="Y558" s="112">
        <f t="shared" si="741"/>
        <v>0</v>
      </c>
    </row>
    <row r="559" spans="1:25" s="108" customFormat="1" ht="30" customHeight="1" x14ac:dyDescent="0.25">
      <c r="A559" s="115" t="s">
        <v>83</v>
      </c>
      <c r="B559" s="114" t="s">
        <v>84</v>
      </c>
      <c r="C559" s="110">
        <v>100030300005</v>
      </c>
      <c r="D559" s="111">
        <f>D560</f>
        <v>355000</v>
      </c>
      <c r="E559" s="111">
        <f t="shared" si="695"/>
        <v>0</v>
      </c>
      <c r="F559" s="111">
        <f t="shared" si="733"/>
        <v>355000</v>
      </c>
      <c r="G559" s="111">
        <f t="shared" si="734"/>
        <v>355000</v>
      </c>
      <c r="H559" s="111"/>
      <c r="I559" s="111"/>
      <c r="J559" s="111"/>
      <c r="K559" s="111">
        <f t="shared" si="736"/>
        <v>355000</v>
      </c>
      <c r="L559" s="112">
        <f>L560</f>
        <v>82552.679999999993</v>
      </c>
      <c r="M559" s="112">
        <f t="shared" si="744"/>
        <v>96722.28</v>
      </c>
      <c r="N559" s="113">
        <f t="shared" si="744"/>
        <v>89637.48</v>
      </c>
      <c r="O559" s="111">
        <f t="shared" si="744"/>
        <v>0</v>
      </c>
      <c r="P559" s="111">
        <f t="shared" si="737"/>
        <v>268912.44</v>
      </c>
      <c r="Q559" s="111">
        <f t="shared" si="745"/>
        <v>82552.679999999993</v>
      </c>
      <c r="R559" s="111">
        <f t="shared" si="745"/>
        <v>96722.28</v>
      </c>
      <c r="S559" s="112">
        <f t="shared" si="745"/>
        <v>89637.48</v>
      </c>
      <c r="T559" s="111">
        <f t="shared" si="745"/>
        <v>0</v>
      </c>
      <c r="U559" s="112">
        <f t="shared" si="738"/>
        <v>268912.44</v>
      </c>
      <c r="V559" s="111">
        <f t="shared" si="739"/>
        <v>0</v>
      </c>
      <c r="W559" s="111">
        <f t="shared" si="740"/>
        <v>86087.56</v>
      </c>
      <c r="X559" s="111"/>
      <c r="Y559" s="112">
        <f t="shared" si="741"/>
        <v>0</v>
      </c>
    </row>
    <row r="560" spans="1:25" s="108" customFormat="1" ht="30" customHeight="1" x14ac:dyDescent="0.25">
      <c r="A560" s="115" t="s">
        <v>85</v>
      </c>
      <c r="B560" s="114" t="s">
        <v>39</v>
      </c>
      <c r="C560" s="116"/>
      <c r="D560" s="111">
        <v>355000</v>
      </c>
      <c r="E560" s="111">
        <f t="shared" si="695"/>
        <v>0</v>
      </c>
      <c r="F560" s="111">
        <f t="shared" si="733"/>
        <v>355000</v>
      </c>
      <c r="G560" s="111">
        <f t="shared" si="734"/>
        <v>355000</v>
      </c>
      <c r="H560" s="111"/>
      <c r="I560" s="111"/>
      <c r="J560" s="111"/>
      <c r="K560" s="111">
        <f t="shared" si="736"/>
        <v>355000</v>
      </c>
      <c r="L560" s="112">
        <v>82552.679999999993</v>
      </c>
      <c r="M560" s="112">
        <v>96722.28</v>
      </c>
      <c r="N560" s="113">
        <v>89637.48</v>
      </c>
      <c r="O560" s="111"/>
      <c r="P560" s="111">
        <f t="shared" si="737"/>
        <v>268912.44</v>
      </c>
      <c r="Q560" s="111">
        <v>82552.679999999993</v>
      </c>
      <c r="R560" s="111">
        <v>96722.28</v>
      </c>
      <c r="S560" s="112">
        <v>89637.48</v>
      </c>
      <c r="T560" s="111"/>
      <c r="U560" s="112">
        <f t="shared" si="738"/>
        <v>268912.44</v>
      </c>
      <c r="V560" s="111">
        <f t="shared" si="739"/>
        <v>0</v>
      </c>
      <c r="W560" s="111">
        <f t="shared" si="740"/>
        <v>86087.56</v>
      </c>
      <c r="X560" s="111"/>
      <c r="Y560" s="112">
        <f t="shared" si="741"/>
        <v>0</v>
      </c>
    </row>
    <row r="561" spans="1:25" s="108" customFormat="1" ht="30" customHeight="1" x14ac:dyDescent="0.25">
      <c r="A561" s="115" t="s">
        <v>129</v>
      </c>
      <c r="B561" s="114" t="s">
        <v>130</v>
      </c>
      <c r="C561" s="110">
        <v>100030000000</v>
      </c>
      <c r="D561" s="111">
        <f>D562</f>
        <v>2880000</v>
      </c>
      <c r="E561" s="111">
        <f t="shared" si="695"/>
        <v>0</v>
      </c>
      <c r="F561" s="111">
        <f t="shared" si="733"/>
        <v>2880000</v>
      </c>
      <c r="G561" s="111">
        <f t="shared" si="734"/>
        <v>2880000</v>
      </c>
      <c r="H561" s="111"/>
      <c r="I561" s="111"/>
      <c r="J561" s="111"/>
      <c r="K561" s="111">
        <f t="shared" si="736"/>
        <v>2880000</v>
      </c>
      <c r="L561" s="112">
        <f>L562</f>
        <v>720000</v>
      </c>
      <c r="M561" s="112">
        <f t="shared" ref="M561:O562" si="746">M562</f>
        <v>720000</v>
      </c>
      <c r="N561" s="113">
        <f t="shared" si="746"/>
        <v>720000</v>
      </c>
      <c r="O561" s="111">
        <f t="shared" si="746"/>
        <v>0</v>
      </c>
      <c r="P561" s="111">
        <f t="shared" si="737"/>
        <v>2160000</v>
      </c>
      <c r="Q561" s="111">
        <f t="shared" ref="Q561:T562" si="747">Q562</f>
        <v>720000</v>
      </c>
      <c r="R561" s="111">
        <f t="shared" si="747"/>
        <v>720000</v>
      </c>
      <c r="S561" s="112">
        <f t="shared" si="747"/>
        <v>720000</v>
      </c>
      <c r="T561" s="111">
        <f t="shared" si="747"/>
        <v>0</v>
      </c>
      <c r="U561" s="112">
        <f t="shared" si="738"/>
        <v>2160000</v>
      </c>
      <c r="V561" s="111">
        <f t="shared" si="739"/>
        <v>0</v>
      </c>
      <c r="W561" s="111">
        <f t="shared" si="740"/>
        <v>720000</v>
      </c>
      <c r="X561" s="111"/>
      <c r="Y561" s="112">
        <f t="shared" si="741"/>
        <v>0</v>
      </c>
    </row>
    <row r="562" spans="1:25" s="108" customFormat="1" ht="30" customHeight="1" x14ac:dyDescent="0.25">
      <c r="A562" s="115" t="s">
        <v>131</v>
      </c>
      <c r="B562" s="114" t="s">
        <v>132</v>
      </c>
      <c r="C562" s="110">
        <v>100030100000</v>
      </c>
      <c r="D562" s="111">
        <f>D563</f>
        <v>2880000</v>
      </c>
      <c r="E562" s="111">
        <f t="shared" si="695"/>
        <v>0</v>
      </c>
      <c r="F562" s="111">
        <f t="shared" si="733"/>
        <v>2880000</v>
      </c>
      <c r="G562" s="111">
        <f t="shared" si="734"/>
        <v>2880000</v>
      </c>
      <c r="H562" s="111"/>
      <c r="I562" s="111"/>
      <c r="J562" s="111"/>
      <c r="K562" s="111">
        <f t="shared" si="736"/>
        <v>2880000</v>
      </c>
      <c r="L562" s="112">
        <f>L563</f>
        <v>720000</v>
      </c>
      <c r="M562" s="112">
        <f t="shared" si="746"/>
        <v>720000</v>
      </c>
      <c r="N562" s="113">
        <f t="shared" si="746"/>
        <v>720000</v>
      </c>
      <c r="O562" s="111">
        <f t="shared" si="746"/>
        <v>0</v>
      </c>
      <c r="P562" s="111">
        <f t="shared" si="737"/>
        <v>2160000</v>
      </c>
      <c r="Q562" s="111">
        <f t="shared" si="747"/>
        <v>720000</v>
      </c>
      <c r="R562" s="111">
        <f t="shared" si="747"/>
        <v>720000</v>
      </c>
      <c r="S562" s="112">
        <f t="shared" si="747"/>
        <v>720000</v>
      </c>
      <c r="T562" s="111">
        <f t="shared" si="747"/>
        <v>0</v>
      </c>
      <c r="U562" s="112">
        <f t="shared" si="738"/>
        <v>2160000</v>
      </c>
      <c r="V562" s="111">
        <f t="shared" si="739"/>
        <v>0</v>
      </c>
      <c r="W562" s="111">
        <f t="shared" si="740"/>
        <v>720000</v>
      </c>
      <c r="X562" s="111"/>
      <c r="Y562" s="112">
        <f t="shared" si="741"/>
        <v>0</v>
      </c>
    </row>
    <row r="563" spans="1:25" s="108" customFormat="1" ht="30" customHeight="1" x14ac:dyDescent="0.25">
      <c r="A563" s="115" t="s">
        <v>133</v>
      </c>
      <c r="B563" s="114" t="s">
        <v>39</v>
      </c>
      <c r="C563" s="116"/>
      <c r="D563" s="111">
        <v>2880000</v>
      </c>
      <c r="E563" s="111">
        <f t="shared" ref="E563:E616" si="748">H563+I563+J563</f>
        <v>0</v>
      </c>
      <c r="F563" s="111">
        <f t="shared" si="733"/>
        <v>2880000</v>
      </c>
      <c r="G563" s="111">
        <f t="shared" si="734"/>
        <v>2880000</v>
      </c>
      <c r="H563" s="111"/>
      <c r="I563" s="111"/>
      <c r="J563" s="111"/>
      <c r="K563" s="111">
        <f t="shared" si="736"/>
        <v>2880000</v>
      </c>
      <c r="L563" s="112">
        <v>720000</v>
      </c>
      <c r="M563" s="112">
        <v>720000</v>
      </c>
      <c r="N563" s="113">
        <v>720000</v>
      </c>
      <c r="O563" s="111"/>
      <c r="P563" s="111">
        <f t="shared" si="737"/>
        <v>2160000</v>
      </c>
      <c r="Q563" s="111">
        <v>720000</v>
      </c>
      <c r="R563" s="111">
        <v>720000</v>
      </c>
      <c r="S563" s="112">
        <v>720000</v>
      </c>
      <c r="T563" s="111"/>
      <c r="U563" s="112">
        <f t="shared" si="738"/>
        <v>2160000</v>
      </c>
      <c r="V563" s="111">
        <f t="shared" si="739"/>
        <v>0</v>
      </c>
      <c r="W563" s="111">
        <f t="shared" si="740"/>
        <v>720000</v>
      </c>
      <c r="X563" s="111"/>
      <c r="Y563" s="112">
        <f t="shared" si="741"/>
        <v>0</v>
      </c>
    </row>
    <row r="564" spans="1:25" s="98" customFormat="1" ht="48" customHeight="1" x14ac:dyDescent="0.25">
      <c r="A564" s="98" t="s">
        <v>186</v>
      </c>
      <c r="B564" s="127" t="s">
        <v>202</v>
      </c>
      <c r="C564" s="107">
        <v>320000000000000</v>
      </c>
      <c r="D564" s="101">
        <f t="shared" ref="D564" si="749">D565</f>
        <v>8478000</v>
      </c>
      <c r="E564" s="101">
        <f t="shared" si="748"/>
        <v>0</v>
      </c>
      <c r="F564" s="101">
        <f t="shared" si="733"/>
        <v>8478000</v>
      </c>
      <c r="G564" s="101">
        <f t="shared" si="734"/>
        <v>8478000</v>
      </c>
      <c r="H564" s="101"/>
      <c r="I564" s="101"/>
      <c r="J564" s="101"/>
      <c r="K564" s="101">
        <f t="shared" si="736"/>
        <v>8478000</v>
      </c>
      <c r="L564" s="102">
        <f t="shared" ref="L564:T564" si="750">L565</f>
        <v>2104168.27</v>
      </c>
      <c r="M564" s="102">
        <f t="shared" si="750"/>
        <v>2578710.8800000004</v>
      </c>
      <c r="N564" s="103">
        <f t="shared" si="750"/>
        <v>2285539.7000000002</v>
      </c>
      <c r="O564" s="101">
        <f t="shared" si="750"/>
        <v>0</v>
      </c>
      <c r="P564" s="101">
        <f t="shared" si="737"/>
        <v>6968418.8500000006</v>
      </c>
      <c r="Q564" s="101">
        <f t="shared" si="750"/>
        <v>2090076.19</v>
      </c>
      <c r="R564" s="101">
        <f t="shared" si="750"/>
        <v>2520390.23</v>
      </c>
      <c r="S564" s="102">
        <f t="shared" si="750"/>
        <v>2273191.34</v>
      </c>
      <c r="T564" s="101">
        <f t="shared" si="750"/>
        <v>0</v>
      </c>
      <c r="U564" s="102">
        <f t="shared" si="738"/>
        <v>6883657.7599999998</v>
      </c>
      <c r="V564" s="101">
        <f t="shared" si="739"/>
        <v>0</v>
      </c>
      <c r="W564" s="101">
        <f t="shared" si="740"/>
        <v>1509581.1499999994</v>
      </c>
      <c r="X564" s="101">
        <f t="shared" ref="X564:X567" si="751">X565</f>
        <v>0</v>
      </c>
      <c r="Y564" s="102">
        <f t="shared" si="741"/>
        <v>84761.090000000782</v>
      </c>
    </row>
    <row r="565" spans="1:25" s="108" customFormat="1" ht="40.5" customHeight="1" x14ac:dyDescent="0.25">
      <c r="A565" s="108" t="s">
        <v>187</v>
      </c>
      <c r="B565" s="109" t="s">
        <v>163</v>
      </c>
      <c r="C565" s="110">
        <v>320300000000000</v>
      </c>
      <c r="D565" s="111">
        <f t="shared" ref="D565:D567" si="752">D566</f>
        <v>8478000</v>
      </c>
      <c r="E565" s="111">
        <f t="shared" si="748"/>
        <v>0</v>
      </c>
      <c r="F565" s="111">
        <f t="shared" si="733"/>
        <v>8478000</v>
      </c>
      <c r="G565" s="111">
        <f t="shared" si="734"/>
        <v>8478000</v>
      </c>
      <c r="H565" s="111">
        <f t="shared" ref="H565:T567" si="753">H566</f>
        <v>0</v>
      </c>
      <c r="I565" s="111">
        <f t="shared" si="753"/>
        <v>0</v>
      </c>
      <c r="J565" s="111">
        <f t="shared" si="753"/>
        <v>0</v>
      </c>
      <c r="K565" s="111">
        <f t="shared" si="736"/>
        <v>8478000</v>
      </c>
      <c r="L565" s="112">
        <f t="shared" si="753"/>
        <v>2104168.27</v>
      </c>
      <c r="M565" s="112">
        <f t="shared" si="753"/>
        <v>2578710.8800000004</v>
      </c>
      <c r="N565" s="113">
        <f t="shared" si="753"/>
        <v>2285539.7000000002</v>
      </c>
      <c r="O565" s="111">
        <f t="shared" si="753"/>
        <v>0</v>
      </c>
      <c r="P565" s="111">
        <f t="shared" si="737"/>
        <v>6968418.8500000006</v>
      </c>
      <c r="Q565" s="111">
        <f t="shared" si="753"/>
        <v>2090076.19</v>
      </c>
      <c r="R565" s="111">
        <f t="shared" si="753"/>
        <v>2520390.23</v>
      </c>
      <c r="S565" s="112">
        <f t="shared" si="753"/>
        <v>2273191.34</v>
      </c>
      <c r="T565" s="111">
        <f t="shared" si="753"/>
        <v>0</v>
      </c>
      <c r="U565" s="112">
        <f t="shared" si="738"/>
        <v>6883657.7599999998</v>
      </c>
      <c r="V565" s="111">
        <f t="shared" si="739"/>
        <v>0</v>
      </c>
      <c r="W565" s="111">
        <f t="shared" si="740"/>
        <v>1509581.1499999994</v>
      </c>
      <c r="X565" s="111">
        <f t="shared" si="751"/>
        <v>0</v>
      </c>
      <c r="Y565" s="112">
        <f t="shared" si="741"/>
        <v>84761.090000000782</v>
      </c>
    </row>
    <row r="566" spans="1:25" s="108" customFormat="1" ht="39" customHeight="1" x14ac:dyDescent="0.25">
      <c r="A566" s="108" t="s">
        <v>188</v>
      </c>
      <c r="B566" s="109" t="s">
        <v>164</v>
      </c>
      <c r="C566" s="110">
        <v>320300100001000</v>
      </c>
      <c r="D566" s="111">
        <f t="shared" si="752"/>
        <v>8478000</v>
      </c>
      <c r="E566" s="111">
        <f t="shared" si="748"/>
        <v>0</v>
      </c>
      <c r="F566" s="111">
        <f t="shared" si="733"/>
        <v>8478000</v>
      </c>
      <c r="G566" s="111">
        <f t="shared" si="734"/>
        <v>8478000</v>
      </c>
      <c r="H566" s="111">
        <f t="shared" si="753"/>
        <v>0</v>
      </c>
      <c r="I566" s="111">
        <f t="shared" si="753"/>
        <v>0</v>
      </c>
      <c r="J566" s="111">
        <f t="shared" si="753"/>
        <v>0</v>
      </c>
      <c r="K566" s="111">
        <f t="shared" si="736"/>
        <v>8478000</v>
      </c>
      <c r="L566" s="112">
        <f t="shared" si="753"/>
        <v>2104168.27</v>
      </c>
      <c r="M566" s="112">
        <f t="shared" si="753"/>
        <v>2578710.8800000004</v>
      </c>
      <c r="N566" s="113">
        <f t="shared" si="753"/>
        <v>2285539.7000000002</v>
      </c>
      <c r="O566" s="111">
        <f t="shared" si="753"/>
        <v>0</v>
      </c>
      <c r="P566" s="111">
        <f t="shared" si="737"/>
        <v>6968418.8500000006</v>
      </c>
      <c r="Q566" s="111">
        <f t="shared" si="753"/>
        <v>2090076.19</v>
      </c>
      <c r="R566" s="111">
        <f t="shared" si="753"/>
        <v>2520390.23</v>
      </c>
      <c r="S566" s="112">
        <f t="shared" si="753"/>
        <v>2273191.34</v>
      </c>
      <c r="T566" s="111">
        <f t="shared" si="753"/>
        <v>0</v>
      </c>
      <c r="U566" s="112">
        <f t="shared" si="738"/>
        <v>6883657.7599999998</v>
      </c>
      <c r="V566" s="111">
        <f t="shared" si="739"/>
        <v>0</v>
      </c>
      <c r="W566" s="111">
        <f t="shared" si="740"/>
        <v>1509581.1499999994</v>
      </c>
      <c r="X566" s="111">
        <f t="shared" si="751"/>
        <v>0</v>
      </c>
      <c r="Y566" s="112">
        <f t="shared" si="741"/>
        <v>84761.090000000782</v>
      </c>
    </row>
    <row r="567" spans="1:25" s="108" customFormat="1" ht="38.25" customHeight="1" x14ac:dyDescent="0.25">
      <c r="A567" s="108" t="s">
        <v>53</v>
      </c>
      <c r="B567" s="109" t="s">
        <v>169</v>
      </c>
      <c r="C567" s="110">
        <v>100000000000</v>
      </c>
      <c r="D567" s="111">
        <f t="shared" si="752"/>
        <v>8478000</v>
      </c>
      <c r="E567" s="111">
        <f t="shared" si="748"/>
        <v>0</v>
      </c>
      <c r="F567" s="111">
        <f t="shared" si="733"/>
        <v>8478000</v>
      </c>
      <c r="G567" s="111">
        <f t="shared" si="734"/>
        <v>8478000</v>
      </c>
      <c r="H567" s="111">
        <f t="shared" si="753"/>
        <v>0</v>
      </c>
      <c r="I567" s="111">
        <f t="shared" si="753"/>
        <v>0</v>
      </c>
      <c r="J567" s="111">
        <f t="shared" si="753"/>
        <v>0</v>
      </c>
      <c r="K567" s="111">
        <f t="shared" si="736"/>
        <v>8478000</v>
      </c>
      <c r="L567" s="112">
        <f t="shared" si="753"/>
        <v>2104168.27</v>
      </c>
      <c r="M567" s="112">
        <f t="shared" si="753"/>
        <v>2578710.8800000004</v>
      </c>
      <c r="N567" s="113">
        <f t="shared" si="753"/>
        <v>2285539.7000000002</v>
      </c>
      <c r="O567" s="111">
        <f t="shared" si="753"/>
        <v>0</v>
      </c>
      <c r="P567" s="111">
        <f t="shared" si="737"/>
        <v>6968418.8500000006</v>
      </c>
      <c r="Q567" s="111">
        <f t="shared" si="753"/>
        <v>2090076.19</v>
      </c>
      <c r="R567" s="111">
        <f t="shared" si="753"/>
        <v>2520390.23</v>
      </c>
      <c r="S567" s="112">
        <f t="shared" si="753"/>
        <v>2273191.34</v>
      </c>
      <c r="T567" s="111">
        <f t="shared" si="753"/>
        <v>0</v>
      </c>
      <c r="U567" s="112">
        <f t="shared" si="738"/>
        <v>6883657.7599999998</v>
      </c>
      <c r="V567" s="111">
        <f t="shared" si="739"/>
        <v>0</v>
      </c>
      <c r="W567" s="111">
        <f t="shared" si="740"/>
        <v>1509581.1499999994</v>
      </c>
      <c r="X567" s="111">
        <f t="shared" si="751"/>
        <v>0</v>
      </c>
      <c r="Y567" s="112">
        <f t="shared" si="741"/>
        <v>84761.090000000782</v>
      </c>
    </row>
    <row r="568" spans="1:25" s="108" customFormat="1" ht="30" customHeight="1" x14ac:dyDescent="0.25">
      <c r="A568" s="108" t="s">
        <v>54</v>
      </c>
      <c r="B568" s="114" t="s">
        <v>55</v>
      </c>
      <c r="C568" s="110">
        <v>100030000000</v>
      </c>
      <c r="D568" s="111">
        <f t="shared" ref="D568" si="754">SUM(D569,D572,D575,D578,D581,D584,D587,D590,D593,D596,D599,D602,D605,D608,D611,D614)</f>
        <v>8478000</v>
      </c>
      <c r="E568" s="111">
        <f t="shared" si="748"/>
        <v>0</v>
      </c>
      <c r="F568" s="111">
        <f t="shared" si="733"/>
        <v>8478000</v>
      </c>
      <c r="G568" s="111">
        <f t="shared" si="734"/>
        <v>8478000</v>
      </c>
      <c r="H568" s="111">
        <f t="shared" ref="H568:T568" si="755">SUM(H569,H572,H575,H578,H581,H584,H587,H590,H593,H596,H599,H602,H605,H608,H611,H614)</f>
        <v>0</v>
      </c>
      <c r="I568" s="111">
        <f t="shared" si="755"/>
        <v>0</v>
      </c>
      <c r="J568" s="111">
        <f t="shared" si="755"/>
        <v>0</v>
      </c>
      <c r="K568" s="111">
        <f t="shared" si="736"/>
        <v>8478000</v>
      </c>
      <c r="L568" s="112">
        <f t="shared" si="755"/>
        <v>2104168.27</v>
      </c>
      <c r="M568" s="112">
        <f t="shared" si="755"/>
        <v>2578710.8800000004</v>
      </c>
      <c r="N568" s="113">
        <f t="shared" si="755"/>
        <v>2285539.7000000002</v>
      </c>
      <c r="O568" s="111">
        <f t="shared" si="755"/>
        <v>0</v>
      </c>
      <c r="P568" s="111">
        <f t="shared" si="737"/>
        <v>6968418.8500000006</v>
      </c>
      <c r="Q568" s="111">
        <f t="shared" si="755"/>
        <v>2090076.19</v>
      </c>
      <c r="R568" s="111">
        <f t="shared" si="755"/>
        <v>2520390.23</v>
      </c>
      <c r="S568" s="112">
        <f t="shared" si="755"/>
        <v>2273191.34</v>
      </c>
      <c r="T568" s="111">
        <f t="shared" si="755"/>
        <v>0</v>
      </c>
      <c r="U568" s="112">
        <f t="shared" si="738"/>
        <v>6883657.7599999998</v>
      </c>
      <c r="V568" s="111">
        <f t="shared" si="739"/>
        <v>0</v>
      </c>
      <c r="W568" s="111">
        <f t="shared" si="740"/>
        <v>1509581.1499999994</v>
      </c>
      <c r="X568" s="111"/>
      <c r="Y568" s="112">
        <f t="shared" si="741"/>
        <v>84761.090000000782</v>
      </c>
    </row>
    <row r="569" spans="1:25" s="108" customFormat="1" ht="30" customHeight="1" x14ac:dyDescent="0.25">
      <c r="A569" s="115" t="s">
        <v>56</v>
      </c>
      <c r="B569" s="114" t="s">
        <v>57</v>
      </c>
      <c r="C569" s="110">
        <v>100030000000</v>
      </c>
      <c r="D569" s="111">
        <f>D570</f>
        <v>294000</v>
      </c>
      <c r="E569" s="111">
        <f t="shared" si="748"/>
        <v>0</v>
      </c>
      <c r="F569" s="111">
        <f t="shared" si="733"/>
        <v>294000</v>
      </c>
      <c r="G569" s="111">
        <f t="shared" si="734"/>
        <v>294000</v>
      </c>
      <c r="H569" s="111"/>
      <c r="I569" s="111"/>
      <c r="J569" s="111"/>
      <c r="K569" s="111">
        <f t="shared" si="736"/>
        <v>294000</v>
      </c>
      <c r="L569" s="112">
        <f>L570</f>
        <v>67255.92</v>
      </c>
      <c r="M569" s="112">
        <f t="shared" ref="M569:O570" si="756">M570</f>
        <v>112739.49</v>
      </c>
      <c r="N569" s="113">
        <f t="shared" si="756"/>
        <v>103848.48</v>
      </c>
      <c r="O569" s="111">
        <f t="shared" si="756"/>
        <v>0</v>
      </c>
      <c r="P569" s="111">
        <f t="shared" si="737"/>
        <v>283843.89</v>
      </c>
      <c r="Q569" s="111">
        <f t="shared" ref="Q569:T570" si="757">Q570</f>
        <v>67255.92</v>
      </c>
      <c r="R569" s="111">
        <f t="shared" si="757"/>
        <v>112739.49</v>
      </c>
      <c r="S569" s="112">
        <f t="shared" si="757"/>
        <v>103848.48</v>
      </c>
      <c r="T569" s="111">
        <f t="shared" si="757"/>
        <v>0</v>
      </c>
      <c r="U569" s="112">
        <f t="shared" si="738"/>
        <v>283843.89</v>
      </c>
      <c r="V569" s="111">
        <f t="shared" si="739"/>
        <v>0</v>
      </c>
      <c r="W569" s="111">
        <f t="shared" si="740"/>
        <v>10156.109999999986</v>
      </c>
      <c r="X569" s="111"/>
      <c r="Y569" s="112">
        <f t="shared" si="741"/>
        <v>0</v>
      </c>
    </row>
    <row r="570" spans="1:25" s="108" customFormat="1" ht="30" customHeight="1" x14ac:dyDescent="0.25">
      <c r="A570" s="115" t="s">
        <v>58</v>
      </c>
      <c r="B570" s="114" t="s">
        <v>59</v>
      </c>
      <c r="C570" s="110">
        <v>100030300001</v>
      </c>
      <c r="D570" s="111">
        <f>D571</f>
        <v>294000</v>
      </c>
      <c r="E570" s="111">
        <f t="shared" si="748"/>
        <v>0</v>
      </c>
      <c r="F570" s="111">
        <f t="shared" si="733"/>
        <v>294000</v>
      </c>
      <c r="G570" s="111">
        <f t="shared" si="734"/>
        <v>294000</v>
      </c>
      <c r="H570" s="111"/>
      <c r="I570" s="111"/>
      <c r="J570" s="111"/>
      <c r="K570" s="111">
        <f t="shared" si="736"/>
        <v>294000</v>
      </c>
      <c r="L570" s="112">
        <f>L571</f>
        <v>67255.92</v>
      </c>
      <c r="M570" s="112">
        <f t="shared" si="756"/>
        <v>112739.49</v>
      </c>
      <c r="N570" s="113">
        <f t="shared" si="756"/>
        <v>103848.48</v>
      </c>
      <c r="O570" s="111">
        <f t="shared" si="756"/>
        <v>0</v>
      </c>
      <c r="P570" s="111">
        <f t="shared" si="737"/>
        <v>283843.89</v>
      </c>
      <c r="Q570" s="111">
        <f t="shared" si="757"/>
        <v>67255.92</v>
      </c>
      <c r="R570" s="111">
        <f t="shared" si="757"/>
        <v>112739.49</v>
      </c>
      <c r="S570" s="112">
        <f t="shared" si="757"/>
        <v>103848.48</v>
      </c>
      <c r="T570" s="111">
        <f t="shared" si="757"/>
        <v>0</v>
      </c>
      <c r="U570" s="112">
        <f t="shared" si="738"/>
        <v>283843.89</v>
      </c>
      <c r="V570" s="111">
        <f t="shared" si="739"/>
        <v>0</v>
      </c>
      <c r="W570" s="111">
        <f t="shared" si="740"/>
        <v>10156.109999999986</v>
      </c>
      <c r="X570" s="111"/>
      <c r="Y570" s="112">
        <f t="shared" si="741"/>
        <v>0</v>
      </c>
    </row>
    <row r="571" spans="1:25" s="108" customFormat="1" ht="30" customHeight="1" x14ac:dyDescent="0.25">
      <c r="A571" s="115" t="s">
        <v>60</v>
      </c>
      <c r="B571" s="114" t="s">
        <v>39</v>
      </c>
      <c r="C571" s="116"/>
      <c r="D571" s="111">
        <v>294000</v>
      </c>
      <c r="E571" s="111">
        <f t="shared" si="748"/>
        <v>0</v>
      </c>
      <c r="F571" s="111">
        <f t="shared" si="733"/>
        <v>294000</v>
      </c>
      <c r="G571" s="111">
        <f t="shared" si="734"/>
        <v>294000</v>
      </c>
      <c r="H571" s="111"/>
      <c r="I571" s="111"/>
      <c r="J571" s="111"/>
      <c r="K571" s="111">
        <f t="shared" si="736"/>
        <v>294000</v>
      </c>
      <c r="L571" s="112">
        <v>67255.92</v>
      </c>
      <c r="M571" s="112">
        <v>112739.49</v>
      </c>
      <c r="N571" s="113">
        <v>103848.48</v>
      </c>
      <c r="O571" s="111"/>
      <c r="P571" s="111">
        <f t="shared" si="737"/>
        <v>283843.89</v>
      </c>
      <c r="Q571" s="111">
        <v>67255.92</v>
      </c>
      <c r="R571" s="111">
        <v>112739.49</v>
      </c>
      <c r="S571" s="112">
        <v>103848.48</v>
      </c>
      <c r="T571" s="111"/>
      <c r="U571" s="112">
        <f t="shared" si="738"/>
        <v>283843.89</v>
      </c>
      <c r="V571" s="111">
        <f t="shared" si="739"/>
        <v>0</v>
      </c>
      <c r="W571" s="111">
        <f t="shared" si="740"/>
        <v>10156.109999999986</v>
      </c>
      <c r="X571" s="111"/>
      <c r="Y571" s="112">
        <f t="shared" si="741"/>
        <v>0</v>
      </c>
    </row>
    <row r="572" spans="1:25" s="108" customFormat="1" ht="30" customHeight="1" x14ac:dyDescent="0.25">
      <c r="A572" s="115" t="s">
        <v>62</v>
      </c>
      <c r="B572" s="114" t="s">
        <v>63</v>
      </c>
      <c r="C572" s="110">
        <v>100030000000</v>
      </c>
      <c r="D572" s="111">
        <f>D573</f>
        <v>405000</v>
      </c>
      <c r="E572" s="111">
        <f t="shared" si="748"/>
        <v>0</v>
      </c>
      <c r="F572" s="111">
        <f t="shared" si="733"/>
        <v>405000</v>
      </c>
      <c r="G572" s="111">
        <f t="shared" si="734"/>
        <v>405000</v>
      </c>
      <c r="H572" s="111"/>
      <c r="I572" s="111"/>
      <c r="J572" s="111"/>
      <c r="K572" s="111">
        <f t="shared" si="736"/>
        <v>405000</v>
      </c>
      <c r="L572" s="112">
        <f>L573</f>
        <v>127657.62</v>
      </c>
      <c r="M572" s="112">
        <f t="shared" ref="M572:O573" si="758">M573</f>
        <v>158157.1</v>
      </c>
      <c r="N572" s="113">
        <f t="shared" si="758"/>
        <v>95674.8</v>
      </c>
      <c r="O572" s="111">
        <f t="shared" si="758"/>
        <v>0</v>
      </c>
      <c r="P572" s="111">
        <f t="shared" si="737"/>
        <v>381489.51999999996</v>
      </c>
      <c r="Q572" s="111">
        <f t="shared" ref="Q572:T573" si="759">Q573</f>
        <v>127657.62</v>
      </c>
      <c r="R572" s="111">
        <f t="shared" si="759"/>
        <v>158157.1</v>
      </c>
      <c r="S572" s="112">
        <f t="shared" si="759"/>
        <v>95674.8</v>
      </c>
      <c r="T572" s="111">
        <f t="shared" si="759"/>
        <v>0</v>
      </c>
      <c r="U572" s="112">
        <f t="shared" si="738"/>
        <v>381489.51999999996</v>
      </c>
      <c r="V572" s="111">
        <f t="shared" si="739"/>
        <v>0</v>
      </c>
      <c r="W572" s="111">
        <f t="shared" si="740"/>
        <v>23510.48000000004</v>
      </c>
      <c r="X572" s="111"/>
      <c r="Y572" s="112">
        <f t="shared" si="741"/>
        <v>0</v>
      </c>
    </row>
    <row r="573" spans="1:25" s="108" customFormat="1" ht="30" customHeight="1" x14ac:dyDescent="0.25">
      <c r="A573" s="115" t="s">
        <v>64</v>
      </c>
      <c r="B573" s="114" t="s">
        <v>65</v>
      </c>
      <c r="C573" s="110">
        <v>100030300002</v>
      </c>
      <c r="D573" s="111">
        <f>D574</f>
        <v>405000</v>
      </c>
      <c r="E573" s="111">
        <f t="shared" si="748"/>
        <v>0</v>
      </c>
      <c r="F573" s="111">
        <f t="shared" si="733"/>
        <v>405000</v>
      </c>
      <c r="G573" s="111">
        <f t="shared" si="734"/>
        <v>405000</v>
      </c>
      <c r="H573" s="111"/>
      <c r="I573" s="111"/>
      <c r="J573" s="111"/>
      <c r="K573" s="111">
        <f t="shared" si="736"/>
        <v>405000</v>
      </c>
      <c r="L573" s="112">
        <f>L574</f>
        <v>127657.62</v>
      </c>
      <c r="M573" s="112">
        <f t="shared" si="758"/>
        <v>158157.1</v>
      </c>
      <c r="N573" s="113">
        <f t="shared" si="758"/>
        <v>95674.8</v>
      </c>
      <c r="O573" s="111">
        <f t="shared" si="758"/>
        <v>0</v>
      </c>
      <c r="P573" s="111">
        <f t="shared" si="737"/>
        <v>381489.51999999996</v>
      </c>
      <c r="Q573" s="111">
        <f t="shared" si="759"/>
        <v>127657.62</v>
      </c>
      <c r="R573" s="111">
        <f t="shared" si="759"/>
        <v>158157.1</v>
      </c>
      <c r="S573" s="112">
        <f t="shared" si="759"/>
        <v>95674.8</v>
      </c>
      <c r="T573" s="111">
        <f t="shared" si="759"/>
        <v>0</v>
      </c>
      <c r="U573" s="112">
        <f t="shared" si="738"/>
        <v>381489.51999999996</v>
      </c>
      <c r="V573" s="111">
        <f t="shared" si="739"/>
        <v>0</v>
      </c>
      <c r="W573" s="111">
        <f t="shared" si="740"/>
        <v>23510.48000000004</v>
      </c>
      <c r="X573" s="111"/>
      <c r="Y573" s="112">
        <f t="shared" si="741"/>
        <v>0</v>
      </c>
    </row>
    <row r="574" spans="1:25" s="108" customFormat="1" ht="30" customHeight="1" x14ac:dyDescent="0.25">
      <c r="A574" s="115" t="s">
        <v>66</v>
      </c>
      <c r="B574" s="114" t="s">
        <v>39</v>
      </c>
      <c r="C574" s="116"/>
      <c r="D574" s="111">
        <v>405000</v>
      </c>
      <c r="E574" s="111">
        <f t="shared" si="748"/>
        <v>0</v>
      </c>
      <c r="F574" s="111">
        <f t="shared" si="733"/>
        <v>405000</v>
      </c>
      <c r="G574" s="111">
        <f t="shared" si="734"/>
        <v>405000</v>
      </c>
      <c r="H574" s="111"/>
      <c r="I574" s="111"/>
      <c r="J574" s="111"/>
      <c r="K574" s="111">
        <f t="shared" si="736"/>
        <v>405000</v>
      </c>
      <c r="L574" s="112">
        <v>127657.62</v>
      </c>
      <c r="M574" s="112">
        <v>158157.1</v>
      </c>
      <c r="N574" s="113">
        <v>95674.8</v>
      </c>
      <c r="O574" s="111"/>
      <c r="P574" s="111">
        <f t="shared" si="737"/>
        <v>381489.51999999996</v>
      </c>
      <c r="Q574" s="111">
        <v>127657.62</v>
      </c>
      <c r="R574" s="111">
        <v>158157.1</v>
      </c>
      <c r="S574" s="112">
        <v>95674.8</v>
      </c>
      <c r="T574" s="111"/>
      <c r="U574" s="112">
        <f t="shared" si="738"/>
        <v>381489.51999999996</v>
      </c>
      <c r="V574" s="111">
        <f t="shared" si="739"/>
        <v>0</v>
      </c>
      <c r="W574" s="111">
        <f t="shared" si="740"/>
        <v>23510.48000000004</v>
      </c>
      <c r="X574" s="111"/>
      <c r="Y574" s="112">
        <f t="shared" si="741"/>
        <v>0</v>
      </c>
    </row>
    <row r="575" spans="1:25" s="108" customFormat="1" ht="30" customHeight="1" x14ac:dyDescent="0.25">
      <c r="A575" s="115" t="s">
        <v>68</v>
      </c>
      <c r="B575" s="114" t="s">
        <v>69</v>
      </c>
      <c r="C575" s="110">
        <v>100030000000</v>
      </c>
      <c r="D575" s="111">
        <f>D576</f>
        <v>486000</v>
      </c>
      <c r="E575" s="111">
        <f t="shared" si="748"/>
        <v>0</v>
      </c>
      <c r="F575" s="111">
        <f t="shared" si="733"/>
        <v>486000</v>
      </c>
      <c r="G575" s="111">
        <f t="shared" si="734"/>
        <v>486000</v>
      </c>
      <c r="H575" s="111"/>
      <c r="I575" s="111"/>
      <c r="J575" s="111"/>
      <c r="K575" s="111">
        <f t="shared" si="736"/>
        <v>486000</v>
      </c>
      <c r="L575" s="112">
        <f>L576</f>
        <v>159526.79999999999</v>
      </c>
      <c r="M575" s="112">
        <f t="shared" ref="M575:O576" si="760">M576</f>
        <v>190095.12</v>
      </c>
      <c r="N575" s="113">
        <f t="shared" si="760"/>
        <v>136378.08000000002</v>
      </c>
      <c r="O575" s="111">
        <f t="shared" si="760"/>
        <v>0</v>
      </c>
      <c r="P575" s="111">
        <f t="shared" si="737"/>
        <v>486000</v>
      </c>
      <c r="Q575" s="111">
        <f t="shared" ref="Q575:T576" si="761">Q576</f>
        <v>159526.79999999999</v>
      </c>
      <c r="R575" s="111">
        <f t="shared" si="761"/>
        <v>131884.79999999999</v>
      </c>
      <c r="S575" s="112">
        <f t="shared" si="761"/>
        <v>174630.96000000002</v>
      </c>
      <c r="T575" s="111">
        <f t="shared" si="761"/>
        <v>0</v>
      </c>
      <c r="U575" s="112">
        <f t="shared" si="738"/>
        <v>466042.56</v>
      </c>
      <c r="V575" s="111">
        <f t="shared" si="739"/>
        <v>0</v>
      </c>
      <c r="W575" s="111">
        <f t="shared" si="740"/>
        <v>0</v>
      </c>
      <c r="X575" s="111">
        <f>X576</f>
        <v>0</v>
      </c>
      <c r="Y575" s="112">
        <f t="shared" si="741"/>
        <v>19957.440000000002</v>
      </c>
    </row>
    <row r="576" spans="1:25" s="108" customFormat="1" ht="30" customHeight="1" x14ac:dyDescent="0.25">
      <c r="A576" s="115" t="s">
        <v>70</v>
      </c>
      <c r="B576" s="114" t="s">
        <v>71</v>
      </c>
      <c r="C576" s="110">
        <v>100030300003</v>
      </c>
      <c r="D576" s="111">
        <f>D577</f>
        <v>486000</v>
      </c>
      <c r="E576" s="111">
        <f t="shared" si="748"/>
        <v>0</v>
      </c>
      <c r="F576" s="111">
        <f t="shared" si="733"/>
        <v>486000</v>
      </c>
      <c r="G576" s="111">
        <f t="shared" si="734"/>
        <v>486000</v>
      </c>
      <c r="H576" s="111"/>
      <c r="I576" s="111"/>
      <c r="J576" s="111"/>
      <c r="K576" s="111">
        <f t="shared" si="736"/>
        <v>486000</v>
      </c>
      <c r="L576" s="112">
        <f>L577</f>
        <v>159526.79999999999</v>
      </c>
      <c r="M576" s="112">
        <f t="shared" si="760"/>
        <v>190095.12</v>
      </c>
      <c r="N576" s="113">
        <f t="shared" si="760"/>
        <v>136378.08000000002</v>
      </c>
      <c r="O576" s="111">
        <f t="shared" si="760"/>
        <v>0</v>
      </c>
      <c r="P576" s="111">
        <f t="shared" si="737"/>
        <v>486000</v>
      </c>
      <c r="Q576" s="111">
        <f t="shared" si="761"/>
        <v>159526.79999999999</v>
      </c>
      <c r="R576" s="111">
        <f t="shared" si="761"/>
        <v>131884.79999999999</v>
      </c>
      <c r="S576" s="112">
        <f t="shared" si="761"/>
        <v>174630.96000000002</v>
      </c>
      <c r="T576" s="111">
        <f t="shared" si="761"/>
        <v>0</v>
      </c>
      <c r="U576" s="112">
        <f t="shared" si="738"/>
        <v>466042.56</v>
      </c>
      <c r="V576" s="111">
        <f t="shared" si="739"/>
        <v>0</v>
      </c>
      <c r="W576" s="111">
        <f t="shared" si="740"/>
        <v>0</v>
      </c>
      <c r="X576" s="111">
        <f>X577</f>
        <v>0</v>
      </c>
      <c r="Y576" s="112">
        <f t="shared" si="741"/>
        <v>19957.440000000002</v>
      </c>
    </row>
    <row r="577" spans="1:25" s="108" customFormat="1" ht="30" customHeight="1" x14ac:dyDescent="0.25">
      <c r="A577" s="115" t="s">
        <v>72</v>
      </c>
      <c r="B577" s="114" t="s">
        <v>39</v>
      </c>
      <c r="C577" s="116"/>
      <c r="D577" s="111">
        <v>486000</v>
      </c>
      <c r="E577" s="111">
        <f t="shared" si="748"/>
        <v>0</v>
      </c>
      <c r="F577" s="111">
        <f t="shared" si="733"/>
        <v>486000</v>
      </c>
      <c r="G577" s="111">
        <f t="shared" si="734"/>
        <v>486000</v>
      </c>
      <c r="H577" s="111"/>
      <c r="I577" s="111"/>
      <c r="J577" s="111"/>
      <c r="K577" s="111">
        <f t="shared" si="736"/>
        <v>486000</v>
      </c>
      <c r="L577" s="112">
        <v>159526.79999999999</v>
      </c>
      <c r="M577" s="112">
        <v>190095.12</v>
      </c>
      <c r="N577" s="113">
        <v>136378.08000000002</v>
      </c>
      <c r="O577" s="111"/>
      <c r="P577" s="111">
        <f t="shared" si="737"/>
        <v>486000</v>
      </c>
      <c r="Q577" s="111">
        <v>159526.79999999999</v>
      </c>
      <c r="R577" s="111">
        <v>131884.79999999999</v>
      </c>
      <c r="S577" s="112">
        <v>174630.96000000002</v>
      </c>
      <c r="T577" s="111"/>
      <c r="U577" s="112">
        <f t="shared" si="738"/>
        <v>466042.56</v>
      </c>
      <c r="V577" s="111">
        <f t="shared" si="739"/>
        <v>0</v>
      </c>
      <c r="W577" s="111">
        <f t="shared" si="740"/>
        <v>0</v>
      </c>
      <c r="X577" s="111"/>
      <c r="Y577" s="112">
        <f t="shared" si="741"/>
        <v>19957.440000000002</v>
      </c>
    </row>
    <row r="578" spans="1:25" s="108" customFormat="1" ht="30" customHeight="1" x14ac:dyDescent="0.25">
      <c r="A578" s="115" t="s">
        <v>75</v>
      </c>
      <c r="B578" s="114" t="s">
        <v>76</v>
      </c>
      <c r="C578" s="110">
        <v>100030000000</v>
      </c>
      <c r="D578" s="111">
        <f>D579</f>
        <v>718000</v>
      </c>
      <c r="E578" s="111">
        <f t="shared" si="748"/>
        <v>0</v>
      </c>
      <c r="F578" s="111">
        <f t="shared" si="733"/>
        <v>718000</v>
      </c>
      <c r="G578" s="111">
        <f t="shared" si="734"/>
        <v>718000</v>
      </c>
      <c r="H578" s="111"/>
      <c r="I578" s="111"/>
      <c r="J578" s="111"/>
      <c r="K578" s="111">
        <f t="shared" si="736"/>
        <v>718000</v>
      </c>
      <c r="L578" s="112">
        <f>L579</f>
        <v>166544.88</v>
      </c>
      <c r="M578" s="112">
        <f t="shared" ref="M578:O579" si="762">M579</f>
        <v>199466.41999999998</v>
      </c>
      <c r="N578" s="113">
        <f t="shared" si="762"/>
        <v>186049.66</v>
      </c>
      <c r="O578" s="111">
        <f t="shared" si="762"/>
        <v>0</v>
      </c>
      <c r="P578" s="111">
        <f t="shared" si="737"/>
        <v>552060.96</v>
      </c>
      <c r="Q578" s="111">
        <f t="shared" ref="Q578:T579" si="763">Q579</f>
        <v>166544.88</v>
      </c>
      <c r="R578" s="111">
        <f t="shared" si="763"/>
        <v>199466.42</v>
      </c>
      <c r="S578" s="112">
        <f t="shared" si="763"/>
        <v>186049.66</v>
      </c>
      <c r="T578" s="111">
        <f t="shared" si="763"/>
        <v>0</v>
      </c>
      <c r="U578" s="112">
        <f t="shared" si="738"/>
        <v>552060.96000000008</v>
      </c>
      <c r="V578" s="111">
        <f t="shared" si="739"/>
        <v>0</v>
      </c>
      <c r="W578" s="111">
        <f t="shared" si="740"/>
        <v>165939.04000000004</v>
      </c>
      <c r="X578" s="111"/>
      <c r="Y578" s="112">
        <f t="shared" si="741"/>
        <v>-1.1641532182693481E-10</v>
      </c>
    </row>
    <row r="579" spans="1:25" s="108" customFormat="1" ht="30" customHeight="1" x14ac:dyDescent="0.25">
      <c r="A579" s="115" t="s">
        <v>77</v>
      </c>
      <c r="B579" s="114" t="s">
        <v>78</v>
      </c>
      <c r="C579" s="110">
        <v>100030300004</v>
      </c>
      <c r="D579" s="111">
        <f>D580</f>
        <v>718000</v>
      </c>
      <c r="E579" s="111">
        <f t="shared" si="748"/>
        <v>0</v>
      </c>
      <c r="F579" s="111">
        <f t="shared" si="733"/>
        <v>718000</v>
      </c>
      <c r="G579" s="111">
        <f t="shared" si="734"/>
        <v>718000</v>
      </c>
      <c r="H579" s="111"/>
      <c r="I579" s="111"/>
      <c r="J579" s="111"/>
      <c r="K579" s="111">
        <f t="shared" si="736"/>
        <v>718000</v>
      </c>
      <c r="L579" s="112">
        <f>L580</f>
        <v>166544.88</v>
      </c>
      <c r="M579" s="112">
        <f t="shared" si="762"/>
        <v>199466.41999999998</v>
      </c>
      <c r="N579" s="113">
        <f t="shared" si="762"/>
        <v>186049.66</v>
      </c>
      <c r="O579" s="111">
        <f t="shared" si="762"/>
        <v>0</v>
      </c>
      <c r="P579" s="111">
        <f t="shared" si="737"/>
        <v>552060.96</v>
      </c>
      <c r="Q579" s="111">
        <f t="shared" si="763"/>
        <v>166544.88</v>
      </c>
      <c r="R579" s="111">
        <f t="shared" si="763"/>
        <v>199466.42</v>
      </c>
      <c r="S579" s="112">
        <f t="shared" si="763"/>
        <v>186049.66</v>
      </c>
      <c r="T579" s="111">
        <f t="shared" si="763"/>
        <v>0</v>
      </c>
      <c r="U579" s="112">
        <f t="shared" si="738"/>
        <v>552060.96000000008</v>
      </c>
      <c r="V579" s="111">
        <f t="shared" si="739"/>
        <v>0</v>
      </c>
      <c r="W579" s="111">
        <f t="shared" si="740"/>
        <v>165939.04000000004</v>
      </c>
      <c r="X579" s="111"/>
      <c r="Y579" s="112">
        <f t="shared" si="741"/>
        <v>-1.1641532182693481E-10</v>
      </c>
    </row>
    <row r="580" spans="1:25" s="108" customFormat="1" ht="30" customHeight="1" x14ac:dyDescent="0.25">
      <c r="A580" s="115" t="s">
        <v>79</v>
      </c>
      <c r="B580" s="114" t="s">
        <v>39</v>
      </c>
      <c r="C580" s="116"/>
      <c r="D580" s="111">
        <v>718000</v>
      </c>
      <c r="E580" s="111">
        <f t="shared" si="748"/>
        <v>0</v>
      </c>
      <c r="F580" s="111">
        <f t="shared" si="733"/>
        <v>718000</v>
      </c>
      <c r="G580" s="111">
        <f t="shared" si="734"/>
        <v>718000</v>
      </c>
      <c r="H580" s="111"/>
      <c r="I580" s="111"/>
      <c r="J580" s="111"/>
      <c r="K580" s="111">
        <f t="shared" si="736"/>
        <v>718000</v>
      </c>
      <c r="L580" s="112">
        <v>166544.88</v>
      </c>
      <c r="M580" s="112">
        <v>199466.41999999998</v>
      </c>
      <c r="N580" s="113">
        <v>186049.66</v>
      </c>
      <c r="O580" s="111"/>
      <c r="P580" s="111">
        <f t="shared" si="737"/>
        <v>552060.96</v>
      </c>
      <c r="Q580" s="111">
        <v>166544.88</v>
      </c>
      <c r="R580" s="111">
        <v>199466.42</v>
      </c>
      <c r="S580" s="112">
        <v>186049.66</v>
      </c>
      <c r="T580" s="111"/>
      <c r="U580" s="112">
        <f t="shared" si="738"/>
        <v>552060.96000000008</v>
      </c>
      <c r="V580" s="111">
        <f t="shared" si="739"/>
        <v>0</v>
      </c>
      <c r="W580" s="111">
        <f t="shared" si="740"/>
        <v>165939.04000000004</v>
      </c>
      <c r="X580" s="111"/>
      <c r="Y580" s="112">
        <f t="shared" si="741"/>
        <v>-1.1641532182693481E-10</v>
      </c>
    </row>
    <row r="581" spans="1:25" s="108" customFormat="1" ht="30" customHeight="1" x14ac:dyDescent="0.25">
      <c r="A581" s="115" t="s">
        <v>81</v>
      </c>
      <c r="B581" s="114" t="s">
        <v>82</v>
      </c>
      <c r="C581" s="110">
        <v>100030000000</v>
      </c>
      <c r="D581" s="111">
        <f>D582</f>
        <v>419000</v>
      </c>
      <c r="E581" s="111">
        <f t="shared" si="748"/>
        <v>0</v>
      </c>
      <c r="F581" s="111">
        <f t="shared" si="733"/>
        <v>419000</v>
      </c>
      <c r="G581" s="111">
        <f t="shared" si="734"/>
        <v>419000</v>
      </c>
      <c r="H581" s="111"/>
      <c r="I581" s="111"/>
      <c r="J581" s="111"/>
      <c r="K581" s="111">
        <f t="shared" si="736"/>
        <v>419000</v>
      </c>
      <c r="L581" s="112">
        <f>L582</f>
        <v>96962.4</v>
      </c>
      <c r="M581" s="112">
        <f t="shared" ref="M581:O582" si="764">M582</f>
        <v>124334.26000000001</v>
      </c>
      <c r="N581" s="113">
        <f t="shared" si="764"/>
        <v>114813.36000000002</v>
      </c>
      <c r="O581" s="111">
        <f t="shared" si="764"/>
        <v>0</v>
      </c>
      <c r="P581" s="111">
        <f t="shared" si="737"/>
        <v>336110.02</v>
      </c>
      <c r="Q581" s="111">
        <f t="shared" ref="Q581:T582" si="765">Q582</f>
        <v>96962.4</v>
      </c>
      <c r="R581" s="111">
        <f t="shared" si="765"/>
        <v>124334.26000000001</v>
      </c>
      <c r="S581" s="112">
        <f t="shared" si="765"/>
        <v>114813.36000000002</v>
      </c>
      <c r="T581" s="111">
        <f t="shared" si="765"/>
        <v>0</v>
      </c>
      <c r="U581" s="112">
        <f t="shared" si="738"/>
        <v>336110.02</v>
      </c>
      <c r="V581" s="111">
        <f t="shared" si="739"/>
        <v>0</v>
      </c>
      <c r="W581" s="111">
        <f t="shared" si="740"/>
        <v>82889.979999999981</v>
      </c>
      <c r="X581" s="111"/>
      <c r="Y581" s="112">
        <f t="shared" si="741"/>
        <v>0</v>
      </c>
    </row>
    <row r="582" spans="1:25" s="108" customFormat="1" ht="30" customHeight="1" x14ac:dyDescent="0.25">
      <c r="A582" s="115" t="s">
        <v>83</v>
      </c>
      <c r="B582" s="114" t="s">
        <v>84</v>
      </c>
      <c r="C582" s="110">
        <v>100030300005</v>
      </c>
      <c r="D582" s="111">
        <f>D583</f>
        <v>419000</v>
      </c>
      <c r="E582" s="111">
        <f t="shared" si="748"/>
        <v>0</v>
      </c>
      <c r="F582" s="111">
        <f t="shared" si="733"/>
        <v>419000</v>
      </c>
      <c r="G582" s="111">
        <f t="shared" si="734"/>
        <v>419000</v>
      </c>
      <c r="H582" s="111"/>
      <c r="I582" s="111"/>
      <c r="J582" s="111"/>
      <c r="K582" s="111">
        <f t="shared" si="736"/>
        <v>419000</v>
      </c>
      <c r="L582" s="112">
        <f>L583</f>
        <v>96962.4</v>
      </c>
      <c r="M582" s="112">
        <f t="shared" si="764"/>
        <v>124334.26000000001</v>
      </c>
      <c r="N582" s="113">
        <f t="shared" si="764"/>
        <v>114813.36000000002</v>
      </c>
      <c r="O582" s="111">
        <f t="shared" si="764"/>
        <v>0</v>
      </c>
      <c r="P582" s="111">
        <f t="shared" si="737"/>
        <v>336110.02</v>
      </c>
      <c r="Q582" s="111">
        <f t="shared" si="765"/>
        <v>96962.4</v>
      </c>
      <c r="R582" s="111">
        <f t="shared" si="765"/>
        <v>124334.26000000001</v>
      </c>
      <c r="S582" s="112">
        <f t="shared" si="765"/>
        <v>114813.36000000002</v>
      </c>
      <c r="T582" s="111">
        <f t="shared" si="765"/>
        <v>0</v>
      </c>
      <c r="U582" s="112">
        <f t="shared" si="738"/>
        <v>336110.02</v>
      </c>
      <c r="V582" s="111">
        <f t="shared" si="739"/>
        <v>0</v>
      </c>
      <c r="W582" s="111">
        <f t="shared" si="740"/>
        <v>82889.979999999981</v>
      </c>
      <c r="X582" s="111"/>
      <c r="Y582" s="112">
        <f t="shared" si="741"/>
        <v>0</v>
      </c>
    </row>
    <row r="583" spans="1:25" s="108" customFormat="1" ht="30" customHeight="1" x14ac:dyDescent="0.25">
      <c r="A583" s="115" t="s">
        <v>85</v>
      </c>
      <c r="B583" s="114" t="s">
        <v>39</v>
      </c>
      <c r="C583" s="116"/>
      <c r="D583" s="111">
        <v>419000</v>
      </c>
      <c r="E583" s="111">
        <f t="shared" si="748"/>
        <v>0</v>
      </c>
      <c r="F583" s="111">
        <f t="shared" si="733"/>
        <v>419000</v>
      </c>
      <c r="G583" s="111">
        <f t="shared" si="734"/>
        <v>419000</v>
      </c>
      <c r="H583" s="111"/>
      <c r="I583" s="111"/>
      <c r="J583" s="111"/>
      <c r="K583" s="111">
        <f t="shared" si="736"/>
        <v>419000</v>
      </c>
      <c r="L583" s="112">
        <v>96962.4</v>
      </c>
      <c r="M583" s="112">
        <v>124334.26000000001</v>
      </c>
      <c r="N583" s="113">
        <v>114813.36000000002</v>
      </c>
      <c r="O583" s="111"/>
      <c r="P583" s="111">
        <f t="shared" si="737"/>
        <v>336110.02</v>
      </c>
      <c r="Q583" s="111">
        <v>96962.4</v>
      </c>
      <c r="R583" s="111">
        <v>124334.26000000001</v>
      </c>
      <c r="S583" s="112">
        <v>114813.36000000002</v>
      </c>
      <c r="T583" s="111"/>
      <c r="U583" s="112">
        <f t="shared" si="738"/>
        <v>336110.02</v>
      </c>
      <c r="V583" s="111">
        <f t="shared" si="739"/>
        <v>0</v>
      </c>
      <c r="W583" s="111">
        <f t="shared" si="740"/>
        <v>82889.979999999981</v>
      </c>
      <c r="X583" s="111"/>
      <c r="Y583" s="112">
        <f t="shared" si="741"/>
        <v>0</v>
      </c>
    </row>
    <row r="584" spans="1:25" s="108" customFormat="1" ht="30" customHeight="1" x14ac:dyDescent="0.25">
      <c r="A584" s="115" t="s">
        <v>87</v>
      </c>
      <c r="B584" s="114" t="s">
        <v>88</v>
      </c>
      <c r="C584" s="110">
        <v>100030000000</v>
      </c>
      <c r="D584" s="111">
        <f>D585</f>
        <v>346000</v>
      </c>
      <c r="E584" s="111">
        <f t="shared" si="748"/>
        <v>0</v>
      </c>
      <c r="F584" s="111">
        <f t="shared" si="733"/>
        <v>346000</v>
      </c>
      <c r="G584" s="111">
        <f t="shared" si="734"/>
        <v>346000</v>
      </c>
      <c r="H584" s="111"/>
      <c r="I584" s="111"/>
      <c r="J584" s="111"/>
      <c r="K584" s="111">
        <f t="shared" si="736"/>
        <v>346000</v>
      </c>
      <c r="L584" s="112">
        <f>L585</f>
        <v>101183.16</v>
      </c>
      <c r="M584" s="112">
        <f t="shared" ref="M584:O585" si="766">M585</f>
        <v>121139.65999999999</v>
      </c>
      <c r="N584" s="113">
        <f t="shared" si="766"/>
        <v>112033.59</v>
      </c>
      <c r="O584" s="111">
        <f t="shared" si="766"/>
        <v>0</v>
      </c>
      <c r="P584" s="111">
        <f t="shared" si="737"/>
        <v>334356.41000000003</v>
      </c>
      <c r="Q584" s="111">
        <f t="shared" ref="Q584:T585" si="767">Q585</f>
        <v>101183.16</v>
      </c>
      <c r="R584" s="111">
        <f t="shared" si="767"/>
        <v>121139.66</v>
      </c>
      <c r="S584" s="112">
        <f t="shared" si="767"/>
        <v>112033.59</v>
      </c>
      <c r="T584" s="111">
        <f t="shared" si="767"/>
        <v>0</v>
      </c>
      <c r="U584" s="112">
        <f t="shared" si="738"/>
        <v>334356.41000000003</v>
      </c>
      <c r="V584" s="111">
        <f t="shared" si="739"/>
        <v>0</v>
      </c>
      <c r="W584" s="111">
        <f t="shared" si="740"/>
        <v>11643.589999999967</v>
      </c>
      <c r="X584" s="111"/>
      <c r="Y584" s="112">
        <f t="shared" si="741"/>
        <v>0</v>
      </c>
    </row>
    <row r="585" spans="1:25" s="108" customFormat="1" ht="30" customHeight="1" x14ac:dyDescent="0.25">
      <c r="A585" s="115" t="s">
        <v>89</v>
      </c>
      <c r="B585" s="114" t="s">
        <v>90</v>
      </c>
      <c r="C585" s="110">
        <v>100030300006</v>
      </c>
      <c r="D585" s="111">
        <f>D586</f>
        <v>346000</v>
      </c>
      <c r="E585" s="111">
        <f t="shared" si="748"/>
        <v>0</v>
      </c>
      <c r="F585" s="111">
        <f t="shared" si="733"/>
        <v>346000</v>
      </c>
      <c r="G585" s="111">
        <f t="shared" si="734"/>
        <v>346000</v>
      </c>
      <c r="H585" s="111"/>
      <c r="I585" s="111"/>
      <c r="J585" s="111"/>
      <c r="K585" s="111">
        <f t="shared" si="736"/>
        <v>346000</v>
      </c>
      <c r="L585" s="112">
        <f>L586</f>
        <v>101183.16</v>
      </c>
      <c r="M585" s="112">
        <f t="shared" si="766"/>
        <v>121139.65999999999</v>
      </c>
      <c r="N585" s="113">
        <f t="shared" si="766"/>
        <v>112033.59</v>
      </c>
      <c r="O585" s="111">
        <f t="shared" si="766"/>
        <v>0</v>
      </c>
      <c r="P585" s="111">
        <f t="shared" si="737"/>
        <v>334356.41000000003</v>
      </c>
      <c r="Q585" s="111">
        <f t="shared" si="767"/>
        <v>101183.16</v>
      </c>
      <c r="R585" s="111">
        <f t="shared" si="767"/>
        <v>121139.66</v>
      </c>
      <c r="S585" s="112">
        <f t="shared" si="767"/>
        <v>112033.59</v>
      </c>
      <c r="T585" s="111">
        <f t="shared" si="767"/>
        <v>0</v>
      </c>
      <c r="U585" s="112">
        <f t="shared" si="738"/>
        <v>334356.41000000003</v>
      </c>
      <c r="V585" s="111">
        <f t="shared" si="739"/>
        <v>0</v>
      </c>
      <c r="W585" s="111">
        <f t="shared" si="740"/>
        <v>11643.589999999967</v>
      </c>
      <c r="X585" s="111"/>
      <c r="Y585" s="112">
        <f t="shared" si="741"/>
        <v>0</v>
      </c>
    </row>
    <row r="586" spans="1:25" s="108" customFormat="1" ht="30" customHeight="1" x14ac:dyDescent="0.25">
      <c r="A586" s="115" t="s">
        <v>91</v>
      </c>
      <c r="B586" s="114" t="s">
        <v>39</v>
      </c>
      <c r="C586" s="116"/>
      <c r="D586" s="111">
        <v>346000</v>
      </c>
      <c r="E586" s="111">
        <f t="shared" si="748"/>
        <v>0</v>
      </c>
      <c r="F586" s="111">
        <f t="shared" si="733"/>
        <v>346000</v>
      </c>
      <c r="G586" s="111">
        <f t="shared" si="734"/>
        <v>346000</v>
      </c>
      <c r="H586" s="111"/>
      <c r="I586" s="111"/>
      <c r="J586" s="111"/>
      <c r="K586" s="111">
        <f t="shared" si="736"/>
        <v>346000</v>
      </c>
      <c r="L586" s="112">
        <v>101183.16</v>
      </c>
      <c r="M586" s="112">
        <v>121139.65999999999</v>
      </c>
      <c r="N586" s="113">
        <v>112033.59</v>
      </c>
      <c r="O586" s="111"/>
      <c r="P586" s="111">
        <f t="shared" si="737"/>
        <v>334356.41000000003</v>
      </c>
      <c r="Q586" s="111">
        <v>101183.16</v>
      </c>
      <c r="R586" s="111">
        <v>121139.66</v>
      </c>
      <c r="S586" s="112">
        <v>112033.59</v>
      </c>
      <c r="T586" s="111"/>
      <c r="U586" s="112">
        <f t="shared" si="738"/>
        <v>334356.41000000003</v>
      </c>
      <c r="V586" s="111">
        <f t="shared" si="739"/>
        <v>0</v>
      </c>
      <c r="W586" s="111">
        <f t="shared" si="740"/>
        <v>11643.589999999967</v>
      </c>
      <c r="X586" s="111"/>
      <c r="Y586" s="112">
        <f t="shared" si="741"/>
        <v>0</v>
      </c>
    </row>
    <row r="587" spans="1:25" s="108" customFormat="1" ht="30" customHeight="1" x14ac:dyDescent="0.25">
      <c r="A587" s="115" t="s">
        <v>93</v>
      </c>
      <c r="B587" s="114" t="s">
        <v>94</v>
      </c>
      <c r="C587" s="110">
        <v>100030000000</v>
      </c>
      <c r="D587" s="111">
        <f>D588</f>
        <v>602000</v>
      </c>
      <c r="E587" s="111">
        <f t="shared" si="748"/>
        <v>0</v>
      </c>
      <c r="F587" s="111">
        <f t="shared" si="733"/>
        <v>602000</v>
      </c>
      <c r="G587" s="111">
        <f t="shared" si="734"/>
        <v>602000</v>
      </c>
      <c r="H587" s="111"/>
      <c r="I587" s="111"/>
      <c r="J587" s="111"/>
      <c r="K587" s="111">
        <f t="shared" si="736"/>
        <v>602000</v>
      </c>
      <c r="L587" s="112">
        <f>L588</f>
        <v>137878.56</v>
      </c>
      <c r="M587" s="112">
        <f t="shared" ref="M587:O588" si="768">M588</f>
        <v>165728.88</v>
      </c>
      <c r="N587" s="113">
        <f t="shared" si="768"/>
        <v>202404.96</v>
      </c>
      <c r="O587" s="111">
        <f t="shared" si="768"/>
        <v>0</v>
      </c>
      <c r="P587" s="111">
        <f t="shared" si="737"/>
        <v>506012.4</v>
      </c>
      <c r="Q587" s="111">
        <f t="shared" ref="Q587:T588" si="769">Q588</f>
        <v>137878.56</v>
      </c>
      <c r="R587" s="111">
        <f t="shared" si="769"/>
        <v>165618.54999999999</v>
      </c>
      <c r="S587" s="112">
        <f t="shared" si="769"/>
        <v>151803.72</v>
      </c>
      <c r="T587" s="111">
        <f t="shared" si="769"/>
        <v>0</v>
      </c>
      <c r="U587" s="112">
        <f t="shared" si="738"/>
        <v>455300.82999999996</v>
      </c>
      <c r="V587" s="111">
        <f t="shared" si="739"/>
        <v>0</v>
      </c>
      <c r="W587" s="111">
        <f t="shared" si="740"/>
        <v>95987.599999999977</v>
      </c>
      <c r="X587" s="111"/>
      <c r="Y587" s="112">
        <f t="shared" si="741"/>
        <v>50711.570000000065</v>
      </c>
    </row>
    <row r="588" spans="1:25" s="108" customFormat="1" ht="30" customHeight="1" x14ac:dyDescent="0.25">
      <c r="A588" s="115" t="s">
        <v>95</v>
      </c>
      <c r="B588" s="114" t="s">
        <v>96</v>
      </c>
      <c r="C588" s="110">
        <v>100030300007</v>
      </c>
      <c r="D588" s="111">
        <f>D589</f>
        <v>602000</v>
      </c>
      <c r="E588" s="111">
        <f t="shared" si="748"/>
        <v>0</v>
      </c>
      <c r="F588" s="111">
        <f t="shared" si="733"/>
        <v>602000</v>
      </c>
      <c r="G588" s="111">
        <f t="shared" si="734"/>
        <v>602000</v>
      </c>
      <c r="H588" s="111"/>
      <c r="I588" s="111"/>
      <c r="J588" s="111"/>
      <c r="K588" s="111">
        <f t="shared" si="736"/>
        <v>602000</v>
      </c>
      <c r="L588" s="112">
        <f>L589</f>
        <v>137878.56</v>
      </c>
      <c r="M588" s="112">
        <f t="shared" si="768"/>
        <v>165728.88</v>
      </c>
      <c r="N588" s="113">
        <f t="shared" si="768"/>
        <v>202404.96</v>
      </c>
      <c r="O588" s="111">
        <f t="shared" si="768"/>
        <v>0</v>
      </c>
      <c r="P588" s="111">
        <f t="shared" si="737"/>
        <v>506012.4</v>
      </c>
      <c r="Q588" s="111">
        <f t="shared" si="769"/>
        <v>137878.56</v>
      </c>
      <c r="R588" s="111">
        <f t="shared" si="769"/>
        <v>165618.54999999999</v>
      </c>
      <c r="S588" s="112">
        <f t="shared" si="769"/>
        <v>151803.72</v>
      </c>
      <c r="T588" s="111">
        <f t="shared" si="769"/>
        <v>0</v>
      </c>
      <c r="U588" s="112">
        <f t="shared" si="738"/>
        <v>455300.82999999996</v>
      </c>
      <c r="V588" s="111">
        <f t="shared" si="739"/>
        <v>0</v>
      </c>
      <c r="W588" s="111">
        <f t="shared" si="740"/>
        <v>95987.599999999977</v>
      </c>
      <c r="X588" s="111"/>
      <c r="Y588" s="112">
        <f t="shared" si="741"/>
        <v>50711.570000000065</v>
      </c>
    </row>
    <row r="589" spans="1:25" s="108" customFormat="1" ht="30" customHeight="1" x14ac:dyDescent="0.25">
      <c r="A589" s="115" t="s">
        <v>97</v>
      </c>
      <c r="B589" s="114" t="s">
        <v>39</v>
      </c>
      <c r="C589" s="116"/>
      <c r="D589" s="111">
        <v>602000</v>
      </c>
      <c r="E589" s="111">
        <f t="shared" si="748"/>
        <v>0</v>
      </c>
      <c r="F589" s="111">
        <f t="shared" si="733"/>
        <v>602000</v>
      </c>
      <c r="G589" s="111">
        <f t="shared" si="734"/>
        <v>602000</v>
      </c>
      <c r="H589" s="111"/>
      <c r="I589" s="111"/>
      <c r="J589" s="111"/>
      <c r="K589" s="111">
        <f t="shared" si="736"/>
        <v>602000</v>
      </c>
      <c r="L589" s="112">
        <v>137878.56</v>
      </c>
      <c r="M589" s="112">
        <v>165728.88</v>
      </c>
      <c r="N589" s="113">
        <v>202404.96</v>
      </c>
      <c r="O589" s="111"/>
      <c r="P589" s="111">
        <f t="shared" si="737"/>
        <v>506012.4</v>
      </c>
      <c r="Q589" s="111">
        <v>137878.56</v>
      </c>
      <c r="R589" s="111">
        <v>165618.54999999999</v>
      </c>
      <c r="S589" s="112">
        <v>151803.72</v>
      </c>
      <c r="T589" s="111"/>
      <c r="U589" s="112">
        <f t="shared" si="738"/>
        <v>455300.82999999996</v>
      </c>
      <c r="V589" s="111">
        <f t="shared" si="739"/>
        <v>0</v>
      </c>
      <c r="W589" s="111">
        <f t="shared" si="740"/>
        <v>95987.599999999977</v>
      </c>
      <c r="X589" s="111"/>
      <c r="Y589" s="112">
        <f t="shared" si="741"/>
        <v>50711.570000000065</v>
      </c>
    </row>
    <row r="590" spans="1:25" s="108" customFormat="1" ht="30" customHeight="1" x14ac:dyDescent="0.25">
      <c r="A590" s="115" t="s">
        <v>99</v>
      </c>
      <c r="B590" s="114" t="s">
        <v>100</v>
      </c>
      <c r="C590" s="110">
        <v>100030000000</v>
      </c>
      <c r="D590" s="111">
        <f>D591</f>
        <v>528000</v>
      </c>
      <c r="E590" s="111">
        <f t="shared" si="748"/>
        <v>0</v>
      </c>
      <c r="F590" s="111">
        <f t="shared" si="733"/>
        <v>528000</v>
      </c>
      <c r="G590" s="111">
        <f t="shared" si="734"/>
        <v>528000</v>
      </c>
      <c r="H590" s="111"/>
      <c r="I590" s="111"/>
      <c r="J590" s="111"/>
      <c r="K590" s="111">
        <f t="shared" si="736"/>
        <v>528000</v>
      </c>
      <c r="L590" s="112">
        <f>L591</f>
        <v>84414.96</v>
      </c>
      <c r="M590" s="112">
        <f t="shared" ref="M590:O591" si="770">M591</f>
        <v>107113.68</v>
      </c>
      <c r="N590" s="113">
        <f t="shared" si="770"/>
        <v>101439</v>
      </c>
      <c r="O590" s="111">
        <f t="shared" si="770"/>
        <v>0</v>
      </c>
      <c r="P590" s="111">
        <f t="shared" si="737"/>
        <v>292967.64</v>
      </c>
      <c r="Q590" s="111">
        <f t="shared" ref="Q590:T591" si="771">Q591</f>
        <v>84414.96</v>
      </c>
      <c r="R590" s="111">
        <f t="shared" si="771"/>
        <v>107113.68</v>
      </c>
      <c r="S590" s="112">
        <f t="shared" si="771"/>
        <v>101439</v>
      </c>
      <c r="T590" s="111">
        <f t="shared" si="771"/>
        <v>0</v>
      </c>
      <c r="U590" s="112">
        <f t="shared" si="738"/>
        <v>292967.64</v>
      </c>
      <c r="V590" s="111">
        <f t="shared" si="739"/>
        <v>0</v>
      </c>
      <c r="W590" s="111">
        <f t="shared" si="740"/>
        <v>235032.36</v>
      </c>
      <c r="X590" s="111"/>
      <c r="Y590" s="112">
        <f t="shared" si="741"/>
        <v>0</v>
      </c>
    </row>
    <row r="591" spans="1:25" s="108" customFormat="1" ht="30" customHeight="1" x14ac:dyDescent="0.25">
      <c r="A591" s="115" t="s">
        <v>101</v>
      </c>
      <c r="B591" s="114" t="s">
        <v>102</v>
      </c>
      <c r="C591" s="110">
        <v>100030300008</v>
      </c>
      <c r="D591" s="111">
        <f>D592</f>
        <v>528000</v>
      </c>
      <c r="E591" s="111">
        <f t="shared" si="748"/>
        <v>0</v>
      </c>
      <c r="F591" s="111">
        <f t="shared" si="733"/>
        <v>528000</v>
      </c>
      <c r="G591" s="111">
        <f t="shared" si="734"/>
        <v>528000</v>
      </c>
      <c r="H591" s="111"/>
      <c r="I591" s="111"/>
      <c r="J591" s="111"/>
      <c r="K591" s="111">
        <f t="shared" si="736"/>
        <v>528000</v>
      </c>
      <c r="L591" s="112">
        <f>L592</f>
        <v>84414.96</v>
      </c>
      <c r="M591" s="112">
        <f t="shared" si="770"/>
        <v>107113.68</v>
      </c>
      <c r="N591" s="113">
        <f t="shared" si="770"/>
        <v>101439</v>
      </c>
      <c r="O591" s="111">
        <f t="shared" si="770"/>
        <v>0</v>
      </c>
      <c r="P591" s="111">
        <f t="shared" si="737"/>
        <v>292967.64</v>
      </c>
      <c r="Q591" s="111">
        <f t="shared" si="771"/>
        <v>84414.96</v>
      </c>
      <c r="R591" s="111">
        <f t="shared" si="771"/>
        <v>107113.68</v>
      </c>
      <c r="S591" s="112">
        <f t="shared" si="771"/>
        <v>101439</v>
      </c>
      <c r="T591" s="111">
        <f t="shared" si="771"/>
        <v>0</v>
      </c>
      <c r="U591" s="112">
        <f t="shared" si="738"/>
        <v>292967.64</v>
      </c>
      <c r="V591" s="111">
        <f t="shared" si="739"/>
        <v>0</v>
      </c>
      <c r="W591" s="111">
        <f t="shared" si="740"/>
        <v>235032.36</v>
      </c>
      <c r="X591" s="111"/>
      <c r="Y591" s="112">
        <f t="shared" si="741"/>
        <v>0</v>
      </c>
    </row>
    <row r="592" spans="1:25" s="108" customFormat="1" ht="30" customHeight="1" x14ac:dyDescent="0.25">
      <c r="A592" s="115" t="s">
        <v>103</v>
      </c>
      <c r="B592" s="114" t="s">
        <v>39</v>
      </c>
      <c r="C592" s="116"/>
      <c r="D592" s="111">
        <v>528000</v>
      </c>
      <c r="E592" s="111">
        <f t="shared" si="748"/>
        <v>0</v>
      </c>
      <c r="F592" s="111">
        <f t="shared" si="733"/>
        <v>528000</v>
      </c>
      <c r="G592" s="111">
        <f t="shared" si="734"/>
        <v>528000</v>
      </c>
      <c r="H592" s="111"/>
      <c r="I592" s="111"/>
      <c r="J592" s="111"/>
      <c r="K592" s="111">
        <f t="shared" si="736"/>
        <v>528000</v>
      </c>
      <c r="L592" s="112">
        <v>84414.96</v>
      </c>
      <c r="M592" s="112">
        <v>107113.68</v>
      </c>
      <c r="N592" s="113">
        <v>101439</v>
      </c>
      <c r="O592" s="111"/>
      <c r="P592" s="111">
        <f t="shared" si="737"/>
        <v>292967.64</v>
      </c>
      <c r="Q592" s="111">
        <v>84414.96</v>
      </c>
      <c r="R592" s="111">
        <v>107113.68</v>
      </c>
      <c r="S592" s="112">
        <v>101439</v>
      </c>
      <c r="T592" s="111"/>
      <c r="U592" s="112">
        <f t="shared" si="738"/>
        <v>292967.64</v>
      </c>
      <c r="V592" s="111">
        <f t="shared" si="739"/>
        <v>0</v>
      </c>
      <c r="W592" s="111">
        <f t="shared" si="740"/>
        <v>235032.36</v>
      </c>
      <c r="X592" s="111"/>
      <c r="Y592" s="112">
        <f t="shared" si="741"/>
        <v>0</v>
      </c>
    </row>
    <row r="593" spans="1:25" s="108" customFormat="1" ht="30" customHeight="1" x14ac:dyDescent="0.25">
      <c r="A593" s="115" t="s">
        <v>105</v>
      </c>
      <c r="B593" s="114" t="s">
        <v>106</v>
      </c>
      <c r="C593" s="110">
        <v>100030000000</v>
      </c>
      <c r="D593" s="111">
        <f>D594</f>
        <v>557000</v>
      </c>
      <c r="E593" s="111">
        <f t="shared" si="748"/>
        <v>0</v>
      </c>
      <c r="F593" s="111">
        <f t="shared" si="733"/>
        <v>557000</v>
      </c>
      <c r="G593" s="111">
        <f t="shared" si="734"/>
        <v>557000</v>
      </c>
      <c r="H593" s="111"/>
      <c r="I593" s="111"/>
      <c r="J593" s="111"/>
      <c r="K593" s="111">
        <f t="shared" si="736"/>
        <v>557000</v>
      </c>
      <c r="L593" s="112">
        <f>L594</f>
        <v>75274.2</v>
      </c>
      <c r="M593" s="112">
        <f t="shared" ref="M593:O594" si="772">M594</f>
        <v>138453.24</v>
      </c>
      <c r="N593" s="113">
        <f t="shared" si="772"/>
        <v>183828</v>
      </c>
      <c r="O593" s="111">
        <f t="shared" si="772"/>
        <v>0</v>
      </c>
      <c r="P593" s="111">
        <f t="shared" si="737"/>
        <v>397555.44</v>
      </c>
      <c r="Q593" s="111">
        <f t="shared" ref="Q593:T594" si="773">Q594</f>
        <v>75274.2</v>
      </c>
      <c r="R593" s="111">
        <f t="shared" si="773"/>
        <v>138453.24</v>
      </c>
      <c r="S593" s="112">
        <f t="shared" si="773"/>
        <v>183828</v>
      </c>
      <c r="T593" s="111">
        <f t="shared" si="773"/>
        <v>0</v>
      </c>
      <c r="U593" s="112">
        <f t="shared" si="738"/>
        <v>397555.44</v>
      </c>
      <c r="V593" s="111">
        <f t="shared" si="739"/>
        <v>0</v>
      </c>
      <c r="W593" s="111">
        <f t="shared" si="740"/>
        <v>159444.56</v>
      </c>
      <c r="X593" s="111"/>
      <c r="Y593" s="112">
        <f t="shared" si="741"/>
        <v>0</v>
      </c>
    </row>
    <row r="594" spans="1:25" s="108" customFormat="1" ht="30" customHeight="1" x14ac:dyDescent="0.25">
      <c r="A594" s="115" t="s">
        <v>107</v>
      </c>
      <c r="B594" s="114" t="s">
        <v>108</v>
      </c>
      <c r="C594" s="110">
        <v>100030300009</v>
      </c>
      <c r="D594" s="111">
        <f>D595</f>
        <v>557000</v>
      </c>
      <c r="E594" s="111">
        <f t="shared" si="748"/>
        <v>0</v>
      </c>
      <c r="F594" s="111">
        <f t="shared" si="733"/>
        <v>557000</v>
      </c>
      <c r="G594" s="111">
        <f t="shared" si="734"/>
        <v>557000</v>
      </c>
      <c r="H594" s="111"/>
      <c r="I594" s="111"/>
      <c r="J594" s="111"/>
      <c r="K594" s="111">
        <f t="shared" si="736"/>
        <v>557000</v>
      </c>
      <c r="L594" s="112">
        <f>L595</f>
        <v>75274.2</v>
      </c>
      <c r="M594" s="112">
        <f t="shared" si="772"/>
        <v>138453.24</v>
      </c>
      <c r="N594" s="113">
        <f t="shared" si="772"/>
        <v>183828</v>
      </c>
      <c r="O594" s="111">
        <f t="shared" si="772"/>
        <v>0</v>
      </c>
      <c r="P594" s="111">
        <f t="shared" si="737"/>
        <v>397555.44</v>
      </c>
      <c r="Q594" s="111">
        <f t="shared" si="773"/>
        <v>75274.2</v>
      </c>
      <c r="R594" s="111">
        <f t="shared" si="773"/>
        <v>138453.24</v>
      </c>
      <c r="S594" s="112">
        <f t="shared" si="773"/>
        <v>183828</v>
      </c>
      <c r="T594" s="111">
        <f t="shared" si="773"/>
        <v>0</v>
      </c>
      <c r="U594" s="112">
        <f t="shared" si="738"/>
        <v>397555.44</v>
      </c>
      <c r="V594" s="111">
        <f t="shared" si="739"/>
        <v>0</v>
      </c>
      <c r="W594" s="111">
        <f t="shared" si="740"/>
        <v>159444.56</v>
      </c>
      <c r="X594" s="111"/>
      <c r="Y594" s="112">
        <f t="shared" si="741"/>
        <v>0</v>
      </c>
    </row>
    <row r="595" spans="1:25" s="108" customFormat="1" ht="30" customHeight="1" x14ac:dyDescent="0.25">
      <c r="A595" s="115" t="s">
        <v>109</v>
      </c>
      <c r="B595" s="114" t="s">
        <v>39</v>
      </c>
      <c r="C595" s="116"/>
      <c r="D595" s="111">
        <v>557000</v>
      </c>
      <c r="E595" s="111">
        <f t="shared" si="748"/>
        <v>0</v>
      </c>
      <c r="F595" s="111">
        <f t="shared" si="733"/>
        <v>557000</v>
      </c>
      <c r="G595" s="111">
        <f t="shared" si="734"/>
        <v>557000</v>
      </c>
      <c r="H595" s="111"/>
      <c r="I595" s="111"/>
      <c r="J595" s="111"/>
      <c r="K595" s="111">
        <f t="shared" si="736"/>
        <v>557000</v>
      </c>
      <c r="L595" s="112">
        <v>75274.2</v>
      </c>
      <c r="M595" s="112">
        <v>138453.24</v>
      </c>
      <c r="N595" s="113">
        <v>183828</v>
      </c>
      <c r="O595" s="111"/>
      <c r="P595" s="111">
        <f t="shared" si="737"/>
        <v>397555.44</v>
      </c>
      <c r="Q595" s="111">
        <v>75274.2</v>
      </c>
      <c r="R595" s="111">
        <v>138453.24</v>
      </c>
      <c r="S595" s="112">
        <v>183828</v>
      </c>
      <c r="T595" s="111"/>
      <c r="U595" s="112">
        <f t="shared" si="738"/>
        <v>397555.44</v>
      </c>
      <c r="V595" s="111">
        <f t="shared" si="739"/>
        <v>0</v>
      </c>
      <c r="W595" s="111">
        <f t="shared" si="740"/>
        <v>159444.56</v>
      </c>
      <c r="X595" s="111"/>
      <c r="Y595" s="112">
        <f t="shared" si="741"/>
        <v>0</v>
      </c>
    </row>
    <row r="596" spans="1:25" s="108" customFormat="1" ht="30" customHeight="1" x14ac:dyDescent="0.25">
      <c r="A596" s="115" t="s">
        <v>111</v>
      </c>
      <c r="B596" s="114" t="s">
        <v>112</v>
      </c>
      <c r="C596" s="110">
        <v>100030000000</v>
      </c>
      <c r="D596" s="111">
        <f>D597</f>
        <v>428000</v>
      </c>
      <c r="E596" s="111">
        <f t="shared" si="748"/>
        <v>0</v>
      </c>
      <c r="F596" s="111">
        <f t="shared" si="733"/>
        <v>428000</v>
      </c>
      <c r="G596" s="111">
        <f t="shared" si="734"/>
        <v>428000</v>
      </c>
      <c r="H596" s="111"/>
      <c r="I596" s="111"/>
      <c r="J596" s="111"/>
      <c r="K596" s="111">
        <f t="shared" si="736"/>
        <v>428000</v>
      </c>
      <c r="L596" s="112">
        <f>L597</f>
        <v>161224.32000000001</v>
      </c>
      <c r="M596" s="112">
        <f t="shared" ref="M596:O597" si="774">M597</f>
        <v>193861.8</v>
      </c>
      <c r="N596" s="113">
        <f t="shared" si="774"/>
        <v>72913.88</v>
      </c>
      <c r="O596" s="111">
        <f t="shared" si="774"/>
        <v>0</v>
      </c>
      <c r="P596" s="111">
        <f t="shared" si="737"/>
        <v>428000</v>
      </c>
      <c r="Q596" s="111">
        <f t="shared" ref="Q596:T597" si="775">Q597</f>
        <v>161224.32000000001</v>
      </c>
      <c r="R596" s="111">
        <f t="shared" si="775"/>
        <v>193861.8</v>
      </c>
      <c r="S596" s="112">
        <f t="shared" si="775"/>
        <v>72913.88</v>
      </c>
      <c r="T596" s="111">
        <f t="shared" si="775"/>
        <v>0</v>
      </c>
      <c r="U596" s="112">
        <f t="shared" si="738"/>
        <v>428000</v>
      </c>
      <c r="V596" s="111">
        <f t="shared" si="739"/>
        <v>0</v>
      </c>
      <c r="W596" s="111">
        <f t="shared" si="740"/>
        <v>0</v>
      </c>
      <c r="X596" s="111"/>
      <c r="Y596" s="112">
        <f t="shared" si="741"/>
        <v>0</v>
      </c>
    </row>
    <row r="597" spans="1:25" s="108" customFormat="1" ht="30" customHeight="1" x14ac:dyDescent="0.25">
      <c r="A597" s="115" t="s">
        <v>113</v>
      </c>
      <c r="B597" s="114" t="s">
        <v>114</v>
      </c>
      <c r="C597" s="110">
        <v>100030300010</v>
      </c>
      <c r="D597" s="111">
        <f>D598</f>
        <v>428000</v>
      </c>
      <c r="E597" s="111">
        <f t="shared" si="748"/>
        <v>0</v>
      </c>
      <c r="F597" s="111">
        <f t="shared" si="733"/>
        <v>428000</v>
      </c>
      <c r="G597" s="111">
        <f t="shared" si="734"/>
        <v>428000</v>
      </c>
      <c r="H597" s="111"/>
      <c r="I597" s="111"/>
      <c r="J597" s="111"/>
      <c r="K597" s="111">
        <f t="shared" si="736"/>
        <v>428000</v>
      </c>
      <c r="L597" s="112">
        <f>L598</f>
        <v>161224.32000000001</v>
      </c>
      <c r="M597" s="112">
        <f t="shared" si="774"/>
        <v>193861.8</v>
      </c>
      <c r="N597" s="113">
        <f t="shared" si="774"/>
        <v>72913.88</v>
      </c>
      <c r="O597" s="111">
        <f t="shared" si="774"/>
        <v>0</v>
      </c>
      <c r="P597" s="111">
        <f t="shared" si="737"/>
        <v>428000</v>
      </c>
      <c r="Q597" s="111">
        <f t="shared" si="775"/>
        <v>161224.32000000001</v>
      </c>
      <c r="R597" s="111">
        <f t="shared" si="775"/>
        <v>193861.8</v>
      </c>
      <c r="S597" s="112">
        <f t="shared" si="775"/>
        <v>72913.88</v>
      </c>
      <c r="T597" s="111">
        <f t="shared" si="775"/>
        <v>0</v>
      </c>
      <c r="U597" s="112">
        <f t="shared" si="738"/>
        <v>428000</v>
      </c>
      <c r="V597" s="111">
        <f t="shared" si="739"/>
        <v>0</v>
      </c>
      <c r="W597" s="111">
        <f t="shared" si="740"/>
        <v>0</v>
      </c>
      <c r="X597" s="111"/>
      <c r="Y597" s="112">
        <f t="shared" si="741"/>
        <v>0</v>
      </c>
    </row>
    <row r="598" spans="1:25" s="108" customFormat="1" ht="30" customHeight="1" x14ac:dyDescent="0.25">
      <c r="A598" s="115" t="s">
        <v>115</v>
      </c>
      <c r="B598" s="114" t="s">
        <v>39</v>
      </c>
      <c r="C598" s="116"/>
      <c r="D598" s="111">
        <v>428000</v>
      </c>
      <c r="E598" s="111">
        <f t="shared" si="748"/>
        <v>0</v>
      </c>
      <c r="F598" s="111">
        <f t="shared" si="733"/>
        <v>428000</v>
      </c>
      <c r="G598" s="111">
        <f t="shared" si="734"/>
        <v>428000</v>
      </c>
      <c r="H598" s="111"/>
      <c r="I598" s="111"/>
      <c r="J598" s="111"/>
      <c r="K598" s="111">
        <f t="shared" si="736"/>
        <v>428000</v>
      </c>
      <c r="L598" s="112">
        <v>161224.32000000001</v>
      </c>
      <c r="M598" s="112">
        <v>193861.8</v>
      </c>
      <c r="N598" s="113">
        <v>72913.88</v>
      </c>
      <c r="O598" s="111"/>
      <c r="P598" s="111">
        <f t="shared" si="737"/>
        <v>428000</v>
      </c>
      <c r="Q598" s="111">
        <v>161224.32000000001</v>
      </c>
      <c r="R598" s="111">
        <v>193861.8</v>
      </c>
      <c r="S598" s="112">
        <v>72913.88</v>
      </c>
      <c r="T598" s="111"/>
      <c r="U598" s="112">
        <f t="shared" si="738"/>
        <v>428000</v>
      </c>
      <c r="V598" s="111">
        <f t="shared" si="739"/>
        <v>0</v>
      </c>
      <c r="W598" s="111">
        <f t="shared" si="740"/>
        <v>0</v>
      </c>
      <c r="X598" s="111"/>
      <c r="Y598" s="112">
        <f t="shared" si="741"/>
        <v>0</v>
      </c>
    </row>
    <row r="599" spans="1:25" s="108" customFormat="1" ht="30" customHeight="1" x14ac:dyDescent="0.25">
      <c r="A599" s="115" t="s">
        <v>117</v>
      </c>
      <c r="B599" s="114" t="s">
        <v>118</v>
      </c>
      <c r="C599" s="110">
        <v>100030000000</v>
      </c>
      <c r="D599" s="111">
        <f>D600</f>
        <v>421000</v>
      </c>
      <c r="E599" s="111">
        <f t="shared" si="748"/>
        <v>0</v>
      </c>
      <c r="F599" s="111">
        <f t="shared" si="733"/>
        <v>421000</v>
      </c>
      <c r="G599" s="111">
        <f t="shared" si="734"/>
        <v>421000</v>
      </c>
      <c r="H599" s="111"/>
      <c r="I599" s="111"/>
      <c r="J599" s="111"/>
      <c r="K599" s="111">
        <f t="shared" si="736"/>
        <v>421000</v>
      </c>
      <c r="L599" s="112">
        <f>L600</f>
        <v>103838.57</v>
      </c>
      <c r="M599" s="112">
        <f t="shared" ref="M599:O600" si="776">M600</f>
        <v>150315.34</v>
      </c>
      <c r="N599" s="113">
        <f t="shared" si="776"/>
        <v>128732.04</v>
      </c>
      <c r="O599" s="111">
        <f t="shared" si="776"/>
        <v>0</v>
      </c>
      <c r="P599" s="111">
        <f t="shared" si="737"/>
        <v>382885.95</v>
      </c>
      <c r="Q599" s="111">
        <f t="shared" ref="Q599:T600" si="777">Q600</f>
        <v>103838.57</v>
      </c>
      <c r="R599" s="111">
        <f t="shared" si="777"/>
        <v>150315.34</v>
      </c>
      <c r="S599" s="112">
        <f t="shared" si="777"/>
        <v>128732.04</v>
      </c>
      <c r="T599" s="111">
        <f t="shared" si="777"/>
        <v>0</v>
      </c>
      <c r="U599" s="112">
        <f t="shared" si="738"/>
        <v>382885.95</v>
      </c>
      <c r="V599" s="111">
        <f t="shared" si="739"/>
        <v>0</v>
      </c>
      <c r="W599" s="111">
        <f t="shared" si="740"/>
        <v>38114.049999999988</v>
      </c>
      <c r="X599" s="111"/>
      <c r="Y599" s="112">
        <f t="shared" si="741"/>
        <v>0</v>
      </c>
    </row>
    <row r="600" spans="1:25" s="108" customFormat="1" ht="30" customHeight="1" x14ac:dyDescent="0.25">
      <c r="A600" s="115" t="s">
        <v>119</v>
      </c>
      <c r="B600" s="114" t="s">
        <v>120</v>
      </c>
      <c r="C600" s="110">
        <v>100030300011</v>
      </c>
      <c r="D600" s="111">
        <f>D601</f>
        <v>421000</v>
      </c>
      <c r="E600" s="111">
        <f t="shared" si="748"/>
        <v>0</v>
      </c>
      <c r="F600" s="111">
        <f t="shared" si="733"/>
        <v>421000</v>
      </c>
      <c r="G600" s="111">
        <f t="shared" si="734"/>
        <v>421000</v>
      </c>
      <c r="H600" s="111"/>
      <c r="I600" s="111"/>
      <c r="J600" s="111"/>
      <c r="K600" s="111">
        <f t="shared" si="736"/>
        <v>421000</v>
      </c>
      <c r="L600" s="112">
        <f>L601</f>
        <v>103838.57</v>
      </c>
      <c r="M600" s="112">
        <f t="shared" si="776"/>
        <v>150315.34</v>
      </c>
      <c r="N600" s="113">
        <f t="shared" si="776"/>
        <v>128732.04</v>
      </c>
      <c r="O600" s="111">
        <f t="shared" si="776"/>
        <v>0</v>
      </c>
      <c r="P600" s="111">
        <f t="shared" si="737"/>
        <v>382885.95</v>
      </c>
      <c r="Q600" s="111">
        <f t="shared" si="777"/>
        <v>103838.57</v>
      </c>
      <c r="R600" s="111">
        <f t="shared" si="777"/>
        <v>150315.34</v>
      </c>
      <c r="S600" s="112">
        <f t="shared" si="777"/>
        <v>128732.04</v>
      </c>
      <c r="T600" s="111">
        <f t="shared" si="777"/>
        <v>0</v>
      </c>
      <c r="U600" s="112">
        <f t="shared" si="738"/>
        <v>382885.95</v>
      </c>
      <c r="V600" s="111">
        <f t="shared" si="739"/>
        <v>0</v>
      </c>
      <c r="W600" s="111">
        <f t="shared" si="740"/>
        <v>38114.049999999988</v>
      </c>
      <c r="X600" s="111"/>
      <c r="Y600" s="112">
        <f t="shared" si="741"/>
        <v>0</v>
      </c>
    </row>
    <row r="601" spans="1:25" s="108" customFormat="1" ht="30" customHeight="1" x14ac:dyDescent="0.25">
      <c r="A601" s="115" t="s">
        <v>121</v>
      </c>
      <c r="B601" s="114" t="s">
        <v>39</v>
      </c>
      <c r="C601" s="116"/>
      <c r="D601" s="111">
        <v>421000</v>
      </c>
      <c r="E601" s="111">
        <f t="shared" si="748"/>
        <v>0</v>
      </c>
      <c r="F601" s="111">
        <f t="shared" si="733"/>
        <v>421000</v>
      </c>
      <c r="G601" s="111">
        <f t="shared" si="734"/>
        <v>421000</v>
      </c>
      <c r="H601" s="111"/>
      <c r="I601" s="111"/>
      <c r="J601" s="111"/>
      <c r="K601" s="111">
        <f t="shared" si="736"/>
        <v>421000</v>
      </c>
      <c r="L601" s="112">
        <v>103838.57</v>
      </c>
      <c r="M601" s="112">
        <v>150315.34</v>
      </c>
      <c r="N601" s="113">
        <v>128732.04</v>
      </c>
      <c r="O601" s="111"/>
      <c r="P601" s="111">
        <f t="shared" si="737"/>
        <v>382885.95</v>
      </c>
      <c r="Q601" s="111">
        <v>103838.57</v>
      </c>
      <c r="R601" s="111">
        <v>150315.34</v>
      </c>
      <c r="S601" s="112">
        <v>128732.04</v>
      </c>
      <c r="T601" s="111"/>
      <c r="U601" s="112">
        <f t="shared" si="738"/>
        <v>382885.95</v>
      </c>
      <c r="V601" s="111">
        <f t="shared" si="739"/>
        <v>0</v>
      </c>
      <c r="W601" s="111">
        <f t="shared" si="740"/>
        <v>38114.049999999988</v>
      </c>
      <c r="X601" s="111"/>
      <c r="Y601" s="112">
        <f t="shared" si="741"/>
        <v>0</v>
      </c>
    </row>
    <row r="602" spans="1:25" s="108" customFormat="1" ht="30" customHeight="1" x14ac:dyDescent="0.25">
      <c r="A602" s="115" t="s">
        <v>123</v>
      </c>
      <c r="B602" s="114" t="s">
        <v>124</v>
      </c>
      <c r="C602" s="110">
        <v>100030000000</v>
      </c>
      <c r="D602" s="111">
        <f>D603</f>
        <v>454000</v>
      </c>
      <c r="E602" s="111">
        <f t="shared" si="748"/>
        <v>0</v>
      </c>
      <c r="F602" s="111">
        <f t="shared" si="733"/>
        <v>454000</v>
      </c>
      <c r="G602" s="111">
        <f t="shared" si="734"/>
        <v>454000</v>
      </c>
      <c r="H602" s="111"/>
      <c r="I602" s="111"/>
      <c r="J602" s="111"/>
      <c r="K602" s="111">
        <f t="shared" si="736"/>
        <v>454000</v>
      </c>
      <c r="L602" s="112">
        <f>L603</f>
        <v>82539.92</v>
      </c>
      <c r="M602" s="112">
        <f t="shared" ref="M602:O603" si="778">M603</f>
        <v>107539.92</v>
      </c>
      <c r="N602" s="113">
        <f t="shared" si="778"/>
        <v>95156.33</v>
      </c>
      <c r="O602" s="111">
        <f t="shared" si="778"/>
        <v>0</v>
      </c>
      <c r="P602" s="111">
        <f t="shared" si="737"/>
        <v>285236.17</v>
      </c>
      <c r="Q602" s="111">
        <f t="shared" ref="Q602:T603" si="779">Q603</f>
        <v>82539.92</v>
      </c>
      <c r="R602" s="111">
        <f t="shared" si="779"/>
        <v>107539.92</v>
      </c>
      <c r="S602" s="112">
        <f t="shared" si="779"/>
        <v>95156.33</v>
      </c>
      <c r="T602" s="111">
        <f t="shared" si="779"/>
        <v>0</v>
      </c>
      <c r="U602" s="112">
        <f t="shared" si="738"/>
        <v>285236.17</v>
      </c>
      <c r="V602" s="111">
        <f t="shared" si="739"/>
        <v>0</v>
      </c>
      <c r="W602" s="111">
        <f t="shared" si="740"/>
        <v>168763.83000000002</v>
      </c>
      <c r="X602" s="111"/>
      <c r="Y602" s="112">
        <f t="shared" si="741"/>
        <v>0</v>
      </c>
    </row>
    <row r="603" spans="1:25" s="108" customFormat="1" ht="30" customHeight="1" x14ac:dyDescent="0.25">
      <c r="A603" s="115" t="s">
        <v>125</v>
      </c>
      <c r="B603" s="114" t="s">
        <v>126</v>
      </c>
      <c r="C603" s="110">
        <v>100030300012</v>
      </c>
      <c r="D603" s="111">
        <f>D604</f>
        <v>454000</v>
      </c>
      <c r="E603" s="111">
        <f t="shared" si="748"/>
        <v>0</v>
      </c>
      <c r="F603" s="111">
        <f t="shared" si="733"/>
        <v>454000</v>
      </c>
      <c r="G603" s="111">
        <f t="shared" si="734"/>
        <v>454000</v>
      </c>
      <c r="H603" s="111"/>
      <c r="I603" s="111"/>
      <c r="J603" s="111"/>
      <c r="K603" s="111">
        <f t="shared" si="736"/>
        <v>454000</v>
      </c>
      <c r="L603" s="112">
        <f>L604</f>
        <v>82539.92</v>
      </c>
      <c r="M603" s="112">
        <f t="shared" si="778"/>
        <v>107539.92</v>
      </c>
      <c r="N603" s="113">
        <f t="shared" si="778"/>
        <v>95156.33</v>
      </c>
      <c r="O603" s="111">
        <f t="shared" si="778"/>
        <v>0</v>
      </c>
      <c r="P603" s="111">
        <f t="shared" si="737"/>
        <v>285236.17</v>
      </c>
      <c r="Q603" s="111">
        <f t="shared" si="779"/>
        <v>82539.92</v>
      </c>
      <c r="R603" s="111">
        <f t="shared" si="779"/>
        <v>107539.92</v>
      </c>
      <c r="S603" s="112">
        <f t="shared" si="779"/>
        <v>95156.33</v>
      </c>
      <c r="T603" s="111">
        <f t="shared" si="779"/>
        <v>0</v>
      </c>
      <c r="U603" s="112">
        <f t="shared" si="738"/>
        <v>285236.17</v>
      </c>
      <c r="V603" s="111">
        <f t="shared" si="739"/>
        <v>0</v>
      </c>
      <c r="W603" s="111">
        <f t="shared" si="740"/>
        <v>168763.83000000002</v>
      </c>
      <c r="X603" s="111"/>
      <c r="Y603" s="112">
        <f t="shared" si="741"/>
        <v>0</v>
      </c>
    </row>
    <row r="604" spans="1:25" s="108" customFormat="1" ht="30" customHeight="1" x14ac:dyDescent="0.25">
      <c r="A604" s="115" t="s">
        <v>127</v>
      </c>
      <c r="B604" s="114" t="s">
        <v>39</v>
      </c>
      <c r="C604" s="116"/>
      <c r="D604" s="111">
        <v>454000</v>
      </c>
      <c r="E604" s="111">
        <f t="shared" si="748"/>
        <v>0</v>
      </c>
      <c r="F604" s="111">
        <f t="shared" si="733"/>
        <v>454000</v>
      </c>
      <c r="G604" s="111">
        <f t="shared" si="734"/>
        <v>454000</v>
      </c>
      <c r="H604" s="111"/>
      <c r="I604" s="111"/>
      <c r="J604" s="111"/>
      <c r="K604" s="111">
        <f t="shared" si="736"/>
        <v>454000</v>
      </c>
      <c r="L604" s="112">
        <v>82539.92</v>
      </c>
      <c r="M604" s="112">
        <v>107539.92</v>
      </c>
      <c r="N604" s="113">
        <v>95156.33</v>
      </c>
      <c r="O604" s="111"/>
      <c r="P604" s="111">
        <f t="shared" si="737"/>
        <v>285236.17</v>
      </c>
      <c r="Q604" s="111">
        <v>82539.92</v>
      </c>
      <c r="R604" s="111">
        <v>107539.92</v>
      </c>
      <c r="S604" s="112">
        <v>95156.33</v>
      </c>
      <c r="T604" s="111"/>
      <c r="U604" s="112">
        <f t="shared" si="738"/>
        <v>285236.17</v>
      </c>
      <c r="V604" s="111">
        <f t="shared" si="739"/>
        <v>0</v>
      </c>
      <c r="W604" s="111">
        <f t="shared" si="740"/>
        <v>168763.83000000002</v>
      </c>
      <c r="X604" s="111"/>
      <c r="Y604" s="112">
        <f t="shared" si="741"/>
        <v>0</v>
      </c>
    </row>
    <row r="605" spans="1:25" s="108" customFormat="1" ht="30" customHeight="1" x14ac:dyDescent="0.25">
      <c r="A605" s="115" t="s">
        <v>129</v>
      </c>
      <c r="B605" s="114" t="s">
        <v>130</v>
      </c>
      <c r="C605" s="110">
        <v>100030000000</v>
      </c>
      <c r="D605" s="111">
        <f>D606</f>
        <v>736000</v>
      </c>
      <c r="E605" s="111">
        <f t="shared" si="748"/>
        <v>0</v>
      </c>
      <c r="F605" s="111">
        <f t="shared" si="733"/>
        <v>736000</v>
      </c>
      <c r="G605" s="111">
        <f t="shared" si="734"/>
        <v>736000</v>
      </c>
      <c r="H605" s="111"/>
      <c r="I605" s="111"/>
      <c r="J605" s="111"/>
      <c r="K605" s="111">
        <f t="shared" si="736"/>
        <v>736000</v>
      </c>
      <c r="L605" s="112">
        <f>L606</f>
        <v>183999</v>
      </c>
      <c r="M605" s="112">
        <f t="shared" ref="M605:O606" si="780">M606</f>
        <v>183999</v>
      </c>
      <c r="N605" s="113">
        <f t="shared" si="780"/>
        <v>183999</v>
      </c>
      <c r="O605" s="111">
        <f t="shared" si="780"/>
        <v>0</v>
      </c>
      <c r="P605" s="111">
        <f t="shared" si="737"/>
        <v>551997</v>
      </c>
      <c r="Q605" s="111">
        <f t="shared" ref="Q605:T606" si="781">Q606</f>
        <v>183999</v>
      </c>
      <c r="R605" s="111">
        <f t="shared" si="781"/>
        <v>183999</v>
      </c>
      <c r="S605" s="112">
        <f t="shared" si="781"/>
        <v>183999</v>
      </c>
      <c r="T605" s="111">
        <f t="shared" si="781"/>
        <v>0</v>
      </c>
      <c r="U605" s="112">
        <f t="shared" si="738"/>
        <v>551997</v>
      </c>
      <c r="V605" s="111">
        <f t="shared" si="739"/>
        <v>0</v>
      </c>
      <c r="W605" s="111">
        <f t="shared" si="740"/>
        <v>184003</v>
      </c>
      <c r="X605" s="111"/>
      <c r="Y605" s="112">
        <f t="shared" si="741"/>
        <v>0</v>
      </c>
    </row>
    <row r="606" spans="1:25" s="108" customFormat="1" ht="30" customHeight="1" x14ac:dyDescent="0.25">
      <c r="A606" s="115" t="s">
        <v>131</v>
      </c>
      <c r="B606" s="114" t="s">
        <v>132</v>
      </c>
      <c r="C606" s="110">
        <v>100030100000</v>
      </c>
      <c r="D606" s="111">
        <f>D607</f>
        <v>736000</v>
      </c>
      <c r="E606" s="111">
        <f t="shared" si="748"/>
        <v>0</v>
      </c>
      <c r="F606" s="111">
        <f t="shared" si="733"/>
        <v>736000</v>
      </c>
      <c r="G606" s="111">
        <f t="shared" si="734"/>
        <v>736000</v>
      </c>
      <c r="H606" s="111"/>
      <c r="I606" s="111"/>
      <c r="J606" s="111"/>
      <c r="K606" s="111">
        <f t="shared" si="736"/>
        <v>736000</v>
      </c>
      <c r="L606" s="112">
        <f>L607</f>
        <v>183999</v>
      </c>
      <c r="M606" s="112">
        <f t="shared" si="780"/>
        <v>183999</v>
      </c>
      <c r="N606" s="113">
        <f t="shared" si="780"/>
        <v>183999</v>
      </c>
      <c r="O606" s="111">
        <f t="shared" si="780"/>
        <v>0</v>
      </c>
      <c r="P606" s="111">
        <f t="shared" si="737"/>
        <v>551997</v>
      </c>
      <c r="Q606" s="111">
        <f t="shared" si="781"/>
        <v>183999</v>
      </c>
      <c r="R606" s="111">
        <f t="shared" si="781"/>
        <v>183999</v>
      </c>
      <c r="S606" s="112">
        <f t="shared" si="781"/>
        <v>183999</v>
      </c>
      <c r="T606" s="111">
        <f t="shared" si="781"/>
        <v>0</v>
      </c>
      <c r="U606" s="112">
        <f t="shared" si="738"/>
        <v>551997</v>
      </c>
      <c r="V606" s="111">
        <f t="shared" si="739"/>
        <v>0</v>
      </c>
      <c r="W606" s="111">
        <f t="shared" si="740"/>
        <v>184003</v>
      </c>
      <c r="X606" s="111"/>
      <c r="Y606" s="112">
        <f t="shared" si="741"/>
        <v>0</v>
      </c>
    </row>
    <row r="607" spans="1:25" s="108" customFormat="1" ht="30" customHeight="1" x14ac:dyDescent="0.25">
      <c r="A607" s="115" t="s">
        <v>133</v>
      </c>
      <c r="B607" s="114" t="s">
        <v>39</v>
      </c>
      <c r="C607" s="116"/>
      <c r="D607" s="111">
        <v>736000</v>
      </c>
      <c r="E607" s="111">
        <f t="shared" si="748"/>
        <v>0</v>
      </c>
      <c r="F607" s="111">
        <f t="shared" si="733"/>
        <v>736000</v>
      </c>
      <c r="G607" s="111">
        <f t="shared" si="734"/>
        <v>736000</v>
      </c>
      <c r="H607" s="111"/>
      <c r="I607" s="111"/>
      <c r="J607" s="111"/>
      <c r="K607" s="111">
        <f t="shared" si="736"/>
        <v>736000</v>
      </c>
      <c r="L607" s="112">
        <v>183999</v>
      </c>
      <c r="M607" s="112">
        <v>183999</v>
      </c>
      <c r="N607" s="113">
        <v>183999</v>
      </c>
      <c r="O607" s="111"/>
      <c r="P607" s="111">
        <f t="shared" si="737"/>
        <v>551997</v>
      </c>
      <c r="Q607" s="111">
        <v>183999</v>
      </c>
      <c r="R607" s="111">
        <v>183999</v>
      </c>
      <c r="S607" s="112">
        <v>183999</v>
      </c>
      <c r="T607" s="111"/>
      <c r="U607" s="112">
        <f t="shared" si="738"/>
        <v>551997</v>
      </c>
      <c r="V607" s="111">
        <f t="shared" si="739"/>
        <v>0</v>
      </c>
      <c r="W607" s="111">
        <f t="shared" si="740"/>
        <v>184003</v>
      </c>
      <c r="X607" s="111"/>
      <c r="Y607" s="112">
        <f t="shared" si="741"/>
        <v>0</v>
      </c>
    </row>
    <row r="608" spans="1:25" s="108" customFormat="1" ht="30" customHeight="1" x14ac:dyDescent="0.25">
      <c r="A608" s="115" t="s">
        <v>136</v>
      </c>
      <c r="B608" s="114" t="s">
        <v>137</v>
      </c>
      <c r="C608" s="110">
        <v>100030000000</v>
      </c>
      <c r="D608" s="111">
        <f>D609</f>
        <v>596000</v>
      </c>
      <c r="E608" s="111">
        <f t="shared" si="748"/>
        <v>0</v>
      </c>
      <c r="F608" s="111">
        <f t="shared" si="733"/>
        <v>596000</v>
      </c>
      <c r="G608" s="111">
        <f t="shared" si="734"/>
        <v>596000</v>
      </c>
      <c r="H608" s="111"/>
      <c r="I608" s="111"/>
      <c r="J608" s="111"/>
      <c r="K608" s="111">
        <f t="shared" si="736"/>
        <v>596000</v>
      </c>
      <c r="L608" s="112">
        <f>L609</f>
        <v>192736.08</v>
      </c>
      <c r="M608" s="112">
        <f t="shared" ref="M608:O609" si="782">M609</f>
        <v>227061.93</v>
      </c>
      <c r="N608" s="113">
        <f t="shared" si="782"/>
        <v>176201.99</v>
      </c>
      <c r="O608" s="111">
        <f t="shared" si="782"/>
        <v>0</v>
      </c>
      <c r="P608" s="111">
        <f t="shared" si="737"/>
        <v>596000</v>
      </c>
      <c r="Q608" s="111">
        <f t="shared" ref="Q608:T609" si="783">Q609</f>
        <v>192736.08</v>
      </c>
      <c r="R608" s="111">
        <f t="shared" si="783"/>
        <v>227061.93</v>
      </c>
      <c r="S608" s="112">
        <f t="shared" si="783"/>
        <v>176201.99</v>
      </c>
      <c r="T608" s="111">
        <f t="shared" si="783"/>
        <v>0</v>
      </c>
      <c r="U608" s="112">
        <f t="shared" si="738"/>
        <v>596000</v>
      </c>
      <c r="V608" s="111">
        <f t="shared" si="739"/>
        <v>0</v>
      </c>
      <c r="W608" s="111">
        <f t="shared" si="740"/>
        <v>0</v>
      </c>
      <c r="X608" s="111"/>
      <c r="Y608" s="112">
        <f t="shared" si="741"/>
        <v>0</v>
      </c>
    </row>
    <row r="609" spans="1:25" s="108" customFormat="1" ht="30" customHeight="1" x14ac:dyDescent="0.25">
      <c r="A609" s="115" t="s">
        <v>138</v>
      </c>
      <c r="B609" s="114" t="s">
        <v>139</v>
      </c>
      <c r="C609" s="110">
        <v>100030300014</v>
      </c>
      <c r="D609" s="111">
        <f>D610</f>
        <v>596000</v>
      </c>
      <c r="E609" s="111">
        <f t="shared" si="748"/>
        <v>0</v>
      </c>
      <c r="F609" s="111">
        <f t="shared" si="733"/>
        <v>596000</v>
      </c>
      <c r="G609" s="111">
        <f t="shared" si="734"/>
        <v>596000</v>
      </c>
      <c r="H609" s="111"/>
      <c r="I609" s="111"/>
      <c r="J609" s="111"/>
      <c r="K609" s="111">
        <f t="shared" si="736"/>
        <v>596000</v>
      </c>
      <c r="L609" s="112">
        <f>L610</f>
        <v>192736.08</v>
      </c>
      <c r="M609" s="112">
        <f t="shared" si="782"/>
        <v>227061.93</v>
      </c>
      <c r="N609" s="113">
        <f t="shared" si="782"/>
        <v>176201.99</v>
      </c>
      <c r="O609" s="111">
        <f t="shared" si="782"/>
        <v>0</v>
      </c>
      <c r="P609" s="111">
        <f t="shared" si="737"/>
        <v>596000</v>
      </c>
      <c r="Q609" s="111">
        <f t="shared" si="783"/>
        <v>192736.08</v>
      </c>
      <c r="R609" s="111">
        <f t="shared" si="783"/>
        <v>227061.93</v>
      </c>
      <c r="S609" s="112">
        <f t="shared" si="783"/>
        <v>176201.99</v>
      </c>
      <c r="T609" s="111">
        <f t="shared" si="783"/>
        <v>0</v>
      </c>
      <c r="U609" s="112">
        <f t="shared" si="738"/>
        <v>596000</v>
      </c>
      <c r="V609" s="111">
        <f t="shared" si="739"/>
        <v>0</v>
      </c>
      <c r="W609" s="111">
        <f t="shared" si="740"/>
        <v>0</v>
      </c>
      <c r="X609" s="111"/>
      <c r="Y609" s="112">
        <f t="shared" si="741"/>
        <v>0</v>
      </c>
    </row>
    <row r="610" spans="1:25" s="108" customFormat="1" ht="30" customHeight="1" x14ac:dyDescent="0.25">
      <c r="A610" s="115" t="s">
        <v>140</v>
      </c>
      <c r="B610" s="114" t="s">
        <v>39</v>
      </c>
      <c r="C610" s="116"/>
      <c r="D610" s="111">
        <v>596000</v>
      </c>
      <c r="E610" s="111">
        <f t="shared" si="748"/>
        <v>0</v>
      </c>
      <c r="F610" s="111">
        <f t="shared" si="733"/>
        <v>596000</v>
      </c>
      <c r="G610" s="111">
        <f t="shared" si="734"/>
        <v>596000</v>
      </c>
      <c r="H610" s="111"/>
      <c r="I610" s="111"/>
      <c r="J610" s="111"/>
      <c r="K610" s="111">
        <f t="shared" si="736"/>
        <v>596000</v>
      </c>
      <c r="L610" s="112">
        <v>192736.08</v>
      </c>
      <c r="M610" s="112">
        <v>227061.93</v>
      </c>
      <c r="N610" s="113">
        <v>176201.99</v>
      </c>
      <c r="O610" s="111"/>
      <c r="P610" s="111">
        <f t="shared" si="737"/>
        <v>596000</v>
      </c>
      <c r="Q610" s="111">
        <v>192736.08</v>
      </c>
      <c r="R610" s="111">
        <v>227061.93</v>
      </c>
      <c r="S610" s="112">
        <v>176201.99</v>
      </c>
      <c r="T610" s="111"/>
      <c r="U610" s="112">
        <f t="shared" si="738"/>
        <v>596000</v>
      </c>
      <c r="V610" s="111">
        <f t="shared" si="739"/>
        <v>0</v>
      </c>
      <c r="W610" s="111">
        <f t="shared" si="740"/>
        <v>0</v>
      </c>
      <c r="X610" s="111"/>
      <c r="Y610" s="112">
        <f t="shared" si="741"/>
        <v>0</v>
      </c>
    </row>
    <row r="611" spans="1:25" s="108" customFormat="1" ht="30" customHeight="1" x14ac:dyDescent="0.25">
      <c r="A611" s="115" t="s">
        <v>142</v>
      </c>
      <c r="B611" s="114" t="s">
        <v>143</v>
      </c>
      <c r="C611" s="110">
        <v>100030000000</v>
      </c>
      <c r="D611" s="111">
        <f>D612</f>
        <v>790000</v>
      </c>
      <c r="E611" s="111">
        <f t="shared" si="748"/>
        <v>0</v>
      </c>
      <c r="F611" s="111">
        <f t="shared" si="733"/>
        <v>790000</v>
      </c>
      <c r="G611" s="111">
        <f t="shared" si="734"/>
        <v>790000</v>
      </c>
      <c r="H611" s="111"/>
      <c r="I611" s="111"/>
      <c r="J611" s="111"/>
      <c r="K611" s="111">
        <f t="shared" si="736"/>
        <v>790000</v>
      </c>
      <c r="L611" s="112">
        <f>L612</f>
        <v>205449</v>
      </c>
      <c r="M611" s="112">
        <f t="shared" ref="M611:O612" si="784">M612</f>
        <v>224217.36000000002</v>
      </c>
      <c r="N611" s="113">
        <f t="shared" si="784"/>
        <v>248576.97</v>
      </c>
      <c r="O611" s="111">
        <f t="shared" si="784"/>
        <v>0</v>
      </c>
      <c r="P611" s="111">
        <f t="shared" si="737"/>
        <v>678243.33</v>
      </c>
      <c r="Q611" s="111">
        <f t="shared" ref="Q611:T612" si="785">Q612</f>
        <v>191356.92</v>
      </c>
      <c r="R611" s="111">
        <f t="shared" si="785"/>
        <v>224217.36000000002</v>
      </c>
      <c r="S611" s="112">
        <f t="shared" si="785"/>
        <v>248576.97</v>
      </c>
      <c r="T611" s="111">
        <f t="shared" si="785"/>
        <v>0</v>
      </c>
      <c r="U611" s="112">
        <f t="shared" si="738"/>
        <v>664151.25</v>
      </c>
      <c r="V611" s="111">
        <f t="shared" si="739"/>
        <v>0</v>
      </c>
      <c r="W611" s="111">
        <f t="shared" si="740"/>
        <v>111756.67000000004</v>
      </c>
      <c r="X611" s="111"/>
      <c r="Y611" s="112">
        <f t="shared" si="741"/>
        <v>14092.079999999958</v>
      </c>
    </row>
    <row r="612" spans="1:25" s="108" customFormat="1" ht="30" customHeight="1" x14ac:dyDescent="0.25">
      <c r="A612" s="115" t="s">
        <v>144</v>
      </c>
      <c r="B612" s="114" t="s">
        <v>145</v>
      </c>
      <c r="C612" s="110">
        <v>100030300016</v>
      </c>
      <c r="D612" s="111">
        <f>D613</f>
        <v>790000</v>
      </c>
      <c r="E612" s="111">
        <f t="shared" si="748"/>
        <v>0</v>
      </c>
      <c r="F612" s="111">
        <f t="shared" si="733"/>
        <v>790000</v>
      </c>
      <c r="G612" s="111">
        <f t="shared" si="734"/>
        <v>790000</v>
      </c>
      <c r="H612" s="111"/>
      <c r="I612" s="111"/>
      <c r="J612" s="111"/>
      <c r="K612" s="111">
        <f t="shared" si="736"/>
        <v>790000</v>
      </c>
      <c r="L612" s="112">
        <f>L613</f>
        <v>205449</v>
      </c>
      <c r="M612" s="112">
        <f t="shared" si="784"/>
        <v>224217.36000000002</v>
      </c>
      <c r="N612" s="113">
        <f t="shared" si="784"/>
        <v>248576.97</v>
      </c>
      <c r="O612" s="111">
        <f t="shared" si="784"/>
        <v>0</v>
      </c>
      <c r="P612" s="111">
        <f t="shared" si="737"/>
        <v>678243.33</v>
      </c>
      <c r="Q612" s="111">
        <f t="shared" si="785"/>
        <v>191356.92</v>
      </c>
      <c r="R612" s="111">
        <f t="shared" si="785"/>
        <v>224217.36000000002</v>
      </c>
      <c r="S612" s="112">
        <f t="shared" si="785"/>
        <v>248576.97</v>
      </c>
      <c r="T612" s="111">
        <f t="shared" si="785"/>
        <v>0</v>
      </c>
      <c r="U612" s="112">
        <f t="shared" si="738"/>
        <v>664151.25</v>
      </c>
      <c r="V612" s="111">
        <f t="shared" si="739"/>
        <v>0</v>
      </c>
      <c r="W612" s="111">
        <f t="shared" si="740"/>
        <v>111756.67000000004</v>
      </c>
      <c r="X612" s="111"/>
      <c r="Y612" s="112">
        <f t="shared" si="741"/>
        <v>14092.079999999958</v>
      </c>
    </row>
    <row r="613" spans="1:25" s="108" customFormat="1" ht="30" customHeight="1" x14ac:dyDescent="0.25">
      <c r="A613" s="115" t="s">
        <v>146</v>
      </c>
      <c r="B613" s="114" t="s">
        <v>39</v>
      </c>
      <c r="C613" s="116"/>
      <c r="D613" s="111">
        <v>790000</v>
      </c>
      <c r="E613" s="111">
        <f t="shared" si="748"/>
        <v>0</v>
      </c>
      <c r="F613" s="111">
        <f t="shared" si="733"/>
        <v>790000</v>
      </c>
      <c r="G613" s="111">
        <f t="shared" si="734"/>
        <v>790000</v>
      </c>
      <c r="H613" s="111"/>
      <c r="I613" s="111"/>
      <c r="J613" s="111"/>
      <c r="K613" s="111">
        <f t="shared" si="736"/>
        <v>790000</v>
      </c>
      <c r="L613" s="112">
        <v>205449</v>
      </c>
      <c r="M613" s="112">
        <v>224217.36000000002</v>
      </c>
      <c r="N613" s="113">
        <v>248576.97</v>
      </c>
      <c r="O613" s="111"/>
      <c r="P613" s="111">
        <f t="shared" si="737"/>
        <v>678243.33</v>
      </c>
      <c r="Q613" s="111">
        <v>191356.92</v>
      </c>
      <c r="R613" s="111">
        <v>224217.36000000002</v>
      </c>
      <c r="S613" s="112">
        <v>248576.97</v>
      </c>
      <c r="T613" s="111"/>
      <c r="U613" s="112">
        <f t="shared" si="738"/>
        <v>664151.25</v>
      </c>
      <c r="V613" s="111">
        <f t="shared" si="739"/>
        <v>0</v>
      </c>
      <c r="W613" s="111">
        <f t="shared" si="740"/>
        <v>111756.67000000004</v>
      </c>
      <c r="X613" s="111"/>
      <c r="Y613" s="112">
        <f t="shared" si="741"/>
        <v>14092.079999999958</v>
      </c>
    </row>
    <row r="614" spans="1:25" s="108" customFormat="1" ht="30" customHeight="1" x14ac:dyDescent="0.25">
      <c r="A614" s="115" t="s">
        <v>148</v>
      </c>
      <c r="B614" s="114" t="s">
        <v>149</v>
      </c>
      <c r="C614" s="110">
        <v>100030000000</v>
      </c>
      <c r="D614" s="111">
        <f>D615</f>
        <v>698000</v>
      </c>
      <c r="E614" s="111">
        <f t="shared" si="748"/>
        <v>0</v>
      </c>
      <c r="F614" s="111">
        <f t="shared" si="733"/>
        <v>698000</v>
      </c>
      <c r="G614" s="111">
        <f t="shared" si="734"/>
        <v>698000</v>
      </c>
      <c r="H614" s="111"/>
      <c r="I614" s="111"/>
      <c r="J614" s="111"/>
      <c r="K614" s="111">
        <f t="shared" si="736"/>
        <v>698000</v>
      </c>
      <c r="L614" s="112">
        <f>L615</f>
        <v>157682.88</v>
      </c>
      <c r="M614" s="112">
        <f t="shared" ref="M614:O615" si="786">M615</f>
        <v>174487.68000000005</v>
      </c>
      <c r="N614" s="113">
        <f t="shared" si="786"/>
        <v>143489.56000000006</v>
      </c>
      <c r="O614" s="111">
        <f t="shared" si="786"/>
        <v>0</v>
      </c>
      <c r="P614" s="111">
        <f t="shared" si="737"/>
        <v>475660.12000000011</v>
      </c>
      <c r="Q614" s="111">
        <f t="shared" ref="Q614:T615" si="787">Q615</f>
        <v>157682.88</v>
      </c>
      <c r="R614" s="111">
        <f t="shared" si="787"/>
        <v>174487.68000000005</v>
      </c>
      <c r="S614" s="112">
        <f t="shared" si="787"/>
        <v>143489.56000000006</v>
      </c>
      <c r="T614" s="111">
        <f t="shared" si="787"/>
        <v>0</v>
      </c>
      <c r="U614" s="112">
        <f t="shared" si="738"/>
        <v>475660.12000000011</v>
      </c>
      <c r="V614" s="111">
        <f t="shared" si="739"/>
        <v>0</v>
      </c>
      <c r="W614" s="111">
        <f t="shared" si="740"/>
        <v>222339.87999999989</v>
      </c>
      <c r="X614" s="111"/>
      <c r="Y614" s="112">
        <f t="shared" si="741"/>
        <v>0</v>
      </c>
    </row>
    <row r="615" spans="1:25" s="108" customFormat="1" ht="30" customHeight="1" x14ac:dyDescent="0.25">
      <c r="A615" s="115" t="s">
        <v>150</v>
      </c>
      <c r="B615" s="114" t="s">
        <v>151</v>
      </c>
      <c r="C615" s="110">
        <v>100030300017</v>
      </c>
      <c r="D615" s="111">
        <f>D616</f>
        <v>698000</v>
      </c>
      <c r="E615" s="111">
        <f t="shared" si="748"/>
        <v>0</v>
      </c>
      <c r="F615" s="111">
        <f t="shared" si="733"/>
        <v>698000</v>
      </c>
      <c r="G615" s="111">
        <f t="shared" si="734"/>
        <v>698000</v>
      </c>
      <c r="H615" s="111"/>
      <c r="I615" s="111"/>
      <c r="J615" s="111"/>
      <c r="K615" s="111">
        <f t="shared" si="736"/>
        <v>698000</v>
      </c>
      <c r="L615" s="112">
        <f>L616</f>
        <v>157682.88</v>
      </c>
      <c r="M615" s="112">
        <f t="shared" si="786"/>
        <v>174487.68000000005</v>
      </c>
      <c r="N615" s="113">
        <f t="shared" si="786"/>
        <v>143489.56000000006</v>
      </c>
      <c r="O615" s="111">
        <f t="shared" si="786"/>
        <v>0</v>
      </c>
      <c r="P615" s="111">
        <f t="shared" si="737"/>
        <v>475660.12000000011</v>
      </c>
      <c r="Q615" s="111">
        <f t="shared" si="787"/>
        <v>157682.88</v>
      </c>
      <c r="R615" s="111">
        <f t="shared" si="787"/>
        <v>174487.68000000005</v>
      </c>
      <c r="S615" s="112">
        <f t="shared" si="787"/>
        <v>143489.56000000006</v>
      </c>
      <c r="T615" s="111">
        <f t="shared" si="787"/>
        <v>0</v>
      </c>
      <c r="U615" s="112">
        <f t="shared" si="738"/>
        <v>475660.12000000011</v>
      </c>
      <c r="V615" s="111">
        <f t="shared" si="739"/>
        <v>0</v>
      </c>
      <c r="W615" s="111">
        <f t="shared" si="740"/>
        <v>222339.87999999989</v>
      </c>
      <c r="X615" s="111"/>
      <c r="Y615" s="112">
        <f t="shared" si="741"/>
        <v>0</v>
      </c>
    </row>
    <row r="616" spans="1:25" s="108" customFormat="1" ht="30" customHeight="1" x14ac:dyDescent="0.25">
      <c r="A616" s="115" t="s">
        <v>152</v>
      </c>
      <c r="B616" s="114" t="s">
        <v>39</v>
      </c>
      <c r="C616" s="116"/>
      <c r="D616" s="111">
        <v>698000</v>
      </c>
      <c r="E616" s="111">
        <f t="shared" si="748"/>
        <v>0</v>
      </c>
      <c r="F616" s="111">
        <f t="shared" si="733"/>
        <v>698000</v>
      </c>
      <c r="G616" s="111">
        <f t="shared" si="734"/>
        <v>698000</v>
      </c>
      <c r="H616" s="111"/>
      <c r="I616" s="111"/>
      <c r="J616" s="111"/>
      <c r="K616" s="111">
        <f t="shared" si="736"/>
        <v>698000</v>
      </c>
      <c r="L616" s="112">
        <v>157682.88</v>
      </c>
      <c r="M616" s="112">
        <v>174487.68000000005</v>
      </c>
      <c r="N616" s="113">
        <v>143489.56000000006</v>
      </c>
      <c r="O616" s="111"/>
      <c r="P616" s="111">
        <f t="shared" si="737"/>
        <v>475660.12000000011</v>
      </c>
      <c r="Q616" s="111">
        <v>157682.88</v>
      </c>
      <c r="R616" s="111">
        <v>174487.68000000005</v>
      </c>
      <c r="S616" s="112">
        <v>143489.56000000006</v>
      </c>
      <c r="T616" s="111"/>
      <c r="U616" s="112">
        <f t="shared" si="738"/>
        <v>475660.12000000011</v>
      </c>
      <c r="V616" s="111">
        <f t="shared" si="739"/>
        <v>0</v>
      </c>
      <c r="W616" s="111">
        <f t="shared" si="740"/>
        <v>222339.87999999989</v>
      </c>
      <c r="X616" s="111"/>
      <c r="Y616" s="112">
        <f t="shared" si="741"/>
        <v>0</v>
      </c>
    </row>
    <row r="617" spans="1:25" s="98" customFormat="1" ht="34.5" customHeight="1" x14ac:dyDescent="0.25">
      <c r="A617" s="98" t="s">
        <v>189</v>
      </c>
      <c r="B617" s="99" t="s">
        <v>37</v>
      </c>
      <c r="C617" s="100"/>
      <c r="D617" s="101">
        <f t="shared" ref="D617:Y617" si="788">D669+D618</f>
        <v>0</v>
      </c>
      <c r="E617" s="101">
        <f t="shared" si="788"/>
        <v>18746721</v>
      </c>
      <c r="F617" s="101">
        <f t="shared" si="788"/>
        <v>18746721</v>
      </c>
      <c r="G617" s="101">
        <f t="shared" si="788"/>
        <v>18746721</v>
      </c>
      <c r="H617" s="101">
        <f t="shared" si="788"/>
        <v>0</v>
      </c>
      <c r="I617" s="101">
        <f t="shared" si="788"/>
        <v>-12396210.129999999</v>
      </c>
      <c r="J617" s="101">
        <f t="shared" si="788"/>
        <v>12396210.130000001</v>
      </c>
      <c r="K617" s="101">
        <f t="shared" si="788"/>
        <v>18746721</v>
      </c>
      <c r="L617" s="102">
        <f t="shared" si="788"/>
        <v>226039.15</v>
      </c>
      <c r="M617" s="102">
        <f t="shared" si="788"/>
        <v>887630.98</v>
      </c>
      <c r="N617" s="103">
        <f t="shared" si="788"/>
        <v>17225585.579999998</v>
      </c>
      <c r="O617" s="101">
        <f t="shared" si="788"/>
        <v>0</v>
      </c>
      <c r="P617" s="101">
        <f t="shared" si="788"/>
        <v>18339255.710000001</v>
      </c>
      <c r="Q617" s="101">
        <f t="shared" si="788"/>
        <v>175054.7</v>
      </c>
      <c r="R617" s="101">
        <f t="shared" si="788"/>
        <v>887630.98</v>
      </c>
      <c r="S617" s="102">
        <f t="shared" si="788"/>
        <v>16772551.570000002</v>
      </c>
      <c r="T617" s="101">
        <f t="shared" si="788"/>
        <v>0</v>
      </c>
      <c r="U617" s="102">
        <f t="shared" si="788"/>
        <v>17835237.250000004</v>
      </c>
      <c r="V617" s="101">
        <f t="shared" si="788"/>
        <v>0</v>
      </c>
      <c r="W617" s="101">
        <f t="shared" si="788"/>
        <v>407465.29000000132</v>
      </c>
      <c r="X617" s="101">
        <f t="shared" ref="X617" si="789">X669+X618</f>
        <v>0</v>
      </c>
      <c r="Y617" s="102">
        <f t="shared" si="788"/>
        <v>504018.45999999985</v>
      </c>
    </row>
    <row r="618" spans="1:25" s="98" customFormat="1" ht="41.25" customHeight="1" x14ac:dyDescent="0.25">
      <c r="B618" s="127" t="s">
        <v>204</v>
      </c>
      <c r="C618" s="105"/>
      <c r="D618" s="101">
        <f>D619</f>
        <v>0</v>
      </c>
      <c r="E618" s="101">
        <f t="shared" ref="E618:Y618" si="790">E619</f>
        <v>16720105.000000002</v>
      </c>
      <c r="F618" s="101">
        <f t="shared" si="790"/>
        <v>16720105.000000002</v>
      </c>
      <c r="G618" s="101">
        <f t="shared" si="790"/>
        <v>16720105</v>
      </c>
      <c r="H618" s="101">
        <f t="shared" si="790"/>
        <v>0</v>
      </c>
      <c r="I618" s="101">
        <f t="shared" si="790"/>
        <v>-12396210.129999999</v>
      </c>
      <c r="J618" s="101">
        <f t="shared" si="790"/>
        <v>12396210.130000001</v>
      </c>
      <c r="K618" s="101">
        <f t="shared" si="790"/>
        <v>16720105.000000002</v>
      </c>
      <c r="L618" s="102">
        <f t="shared" si="790"/>
        <v>0</v>
      </c>
      <c r="M618" s="102">
        <f t="shared" si="790"/>
        <v>0</v>
      </c>
      <c r="N618" s="103">
        <f t="shared" si="790"/>
        <v>16617262.58</v>
      </c>
      <c r="O618" s="101">
        <f t="shared" si="790"/>
        <v>0</v>
      </c>
      <c r="P618" s="101">
        <f t="shared" si="790"/>
        <v>16617262.58</v>
      </c>
      <c r="Q618" s="101">
        <f t="shared" si="790"/>
        <v>0</v>
      </c>
      <c r="R618" s="101">
        <f t="shared" si="790"/>
        <v>0</v>
      </c>
      <c r="S618" s="102">
        <f t="shared" si="790"/>
        <v>16488985.570000002</v>
      </c>
      <c r="T618" s="101">
        <f t="shared" si="790"/>
        <v>0</v>
      </c>
      <c r="U618" s="102">
        <f t="shared" si="790"/>
        <v>16488985.570000002</v>
      </c>
      <c r="V618" s="101">
        <f t="shared" si="790"/>
        <v>0</v>
      </c>
      <c r="W618" s="101">
        <f t="shared" si="790"/>
        <v>102842.42000000121</v>
      </c>
      <c r="X618" s="101">
        <f t="shared" si="790"/>
        <v>0</v>
      </c>
      <c r="Y618" s="102">
        <f t="shared" si="790"/>
        <v>128277.00999999989</v>
      </c>
    </row>
    <row r="619" spans="1:25" s="108" customFormat="1" ht="42" customHeight="1" x14ac:dyDescent="0.25">
      <c r="A619" s="108" t="s">
        <v>53</v>
      </c>
      <c r="B619" s="109" t="s">
        <v>169</v>
      </c>
      <c r="C619" s="110">
        <v>100000000000</v>
      </c>
      <c r="D619" s="111">
        <f t="shared" ref="D619:S619" si="791">D620</f>
        <v>0</v>
      </c>
      <c r="E619" s="111">
        <f>G619+H619+I619+J619</f>
        <v>16720105.000000002</v>
      </c>
      <c r="F619" s="111">
        <f>SUM(D619:E619)</f>
        <v>16720105.000000002</v>
      </c>
      <c r="G619" s="111">
        <f t="shared" si="791"/>
        <v>16720105</v>
      </c>
      <c r="H619" s="111">
        <f t="shared" si="791"/>
        <v>0</v>
      </c>
      <c r="I619" s="111">
        <f t="shared" si="791"/>
        <v>-12396210.129999999</v>
      </c>
      <c r="J619" s="111">
        <f t="shared" si="791"/>
        <v>12396210.130000001</v>
      </c>
      <c r="K619" s="111">
        <f t="shared" si="791"/>
        <v>16720105.000000002</v>
      </c>
      <c r="L619" s="112">
        <f t="shared" si="791"/>
        <v>0</v>
      </c>
      <c r="M619" s="112">
        <f t="shared" si="791"/>
        <v>0</v>
      </c>
      <c r="N619" s="113">
        <f t="shared" si="791"/>
        <v>16617262.58</v>
      </c>
      <c r="O619" s="111">
        <f t="shared" si="791"/>
        <v>0</v>
      </c>
      <c r="P619" s="111">
        <f t="shared" si="791"/>
        <v>16617262.58</v>
      </c>
      <c r="Q619" s="111">
        <f t="shared" si="791"/>
        <v>0</v>
      </c>
      <c r="R619" s="111">
        <f t="shared" si="791"/>
        <v>0</v>
      </c>
      <c r="S619" s="112">
        <f t="shared" si="791"/>
        <v>16488985.570000002</v>
      </c>
      <c r="T619" s="111">
        <f t="shared" ref="T619:Y619" si="792">T620</f>
        <v>0</v>
      </c>
      <c r="U619" s="112">
        <f t="shared" si="792"/>
        <v>16488985.570000002</v>
      </c>
      <c r="V619" s="111">
        <f t="shared" si="792"/>
        <v>0</v>
      </c>
      <c r="W619" s="111">
        <f t="shared" si="792"/>
        <v>102842.42000000121</v>
      </c>
      <c r="X619" s="111">
        <f t="shared" si="792"/>
        <v>0</v>
      </c>
      <c r="Y619" s="112">
        <f t="shared" si="792"/>
        <v>128277.00999999989</v>
      </c>
    </row>
    <row r="620" spans="1:25" s="108" customFormat="1" ht="30" customHeight="1" x14ac:dyDescent="0.25">
      <c r="A620" s="108" t="s">
        <v>54</v>
      </c>
      <c r="B620" s="114" t="s">
        <v>55</v>
      </c>
      <c r="C620" s="110">
        <v>100030000000</v>
      </c>
      <c r="D620" s="111">
        <f t="shared" ref="D620" si="793">SUM(D621,D624,D627,D630,D633,D636,D639,D642,D645,D648,D651,D654,D657,D660,D663,D666)</f>
        <v>0</v>
      </c>
      <c r="E620" s="111">
        <f t="shared" ref="E620" si="794">SUM(E621,E624,E627,E630,E633,E636,E639,E642,E645,E648,E651,E654,E657,E660,E663,E666)</f>
        <v>16720105.000000002</v>
      </c>
      <c r="F620" s="111">
        <f t="shared" ref="F620" si="795">SUM(F621,F624,F627,F630,F633,F636,F639,F642,F645,F648,F651,F654,F657,F660,F663,F666)</f>
        <v>16720105.000000002</v>
      </c>
      <c r="G620" s="111">
        <f t="shared" ref="G620" si="796">SUM(G621,G624,G627,G630,G633,G636,G639,G642,G645,G648,G651,G654,G657,G660,G663,G666)</f>
        <v>16720105</v>
      </c>
      <c r="H620" s="111">
        <f t="shared" ref="H620" si="797">SUM(H621,H624,H627,H630,H633,H636,H639,H642,H645,H648,H651,H654,H657,H660,H663,H666)</f>
        <v>0</v>
      </c>
      <c r="I620" s="111">
        <f t="shared" ref="I620" si="798">SUM(I621,I624,I627,I630,I633,I636,I639,I642,I645,I648,I651,I654,I657,I660,I663,I666)</f>
        <v>-12396210.129999999</v>
      </c>
      <c r="J620" s="111">
        <f t="shared" ref="J620" si="799">SUM(J621,J624,J627,J630,J633,J636,J639,J642,J645,J648,J651,J654,J657,J660,J663,J666)</f>
        <v>12396210.130000001</v>
      </c>
      <c r="K620" s="111">
        <f t="shared" ref="K620" si="800">SUM(K621,K624,K627,K630,K633,K636,K639,K642,K645,K648,K651,K654,K657,K660,K663,K666)</f>
        <v>16720105.000000002</v>
      </c>
      <c r="L620" s="112">
        <f t="shared" ref="L620" si="801">SUM(L621,L624,L627,L630,L633,L636,L639,L642,L645,L648,L651,L654,L657,L660,L663,L666)</f>
        <v>0</v>
      </c>
      <c r="M620" s="112">
        <f t="shared" ref="M620" si="802">SUM(M621,M624,M627,M630,M633,M636,M639,M642,M645,M648,M651,M654,M657,M660,M663,M666)</f>
        <v>0</v>
      </c>
      <c r="N620" s="113">
        <f t="shared" ref="N620" si="803">SUM(N621,N624,N627,N630,N633,N636,N639,N642,N645,N648,N651,N654,N657,N660,N663,N666)</f>
        <v>16617262.58</v>
      </c>
      <c r="O620" s="111">
        <f t="shared" ref="O620" si="804">SUM(O621,O624,O627,O630,O633,O636,O639,O642,O645,O648,O651,O654,O657,O660,O663,O666)</f>
        <v>0</v>
      </c>
      <c r="P620" s="111">
        <f t="shared" ref="P620" si="805">SUM(P621,P624,P627,P630,P633,P636,P639,P642,P645,P648,P651,P654,P657,P660,P663,P666)</f>
        <v>16617262.58</v>
      </c>
      <c r="Q620" s="111">
        <f t="shared" ref="Q620" si="806">SUM(Q621,Q624,Q627,Q630,Q633,Q636,Q639,Q642,Q645,Q648,Q651,Q654,Q657,Q660,Q663,Q666)</f>
        <v>0</v>
      </c>
      <c r="R620" s="111">
        <f t="shared" ref="R620" si="807">SUM(R621,R624,R627,R630,R633,R636,R639,R642,R645,R648,R651,R654,R657,R660,R663,R666)</f>
        <v>0</v>
      </c>
      <c r="S620" s="112">
        <f t="shared" ref="S620" si="808">SUM(S621,S624,S627,S630,S633,S636,S639,S642,S645,S648,S651,S654,S657,S660,S663,S666)</f>
        <v>16488985.570000002</v>
      </c>
      <c r="T620" s="111">
        <f t="shared" ref="T620" si="809">SUM(T621,T624,T627,T630,T633,T636,T639,T642,T645,T648,T651,T654,T657,T660,T663,T666)</f>
        <v>0</v>
      </c>
      <c r="U620" s="112">
        <f t="shared" ref="U620" si="810">SUM(U621,U624,U627,U630,U633,U636,U639,U642,U645,U648,U651,U654,U657,U660,U663,U666)</f>
        <v>16488985.570000002</v>
      </c>
      <c r="V620" s="111">
        <f t="shared" ref="V620" si="811">SUM(V621,V624,V627,V630,V633,V636,V639,V642,V645,V648,V651,V654,V657,V660,V663,V666)</f>
        <v>0</v>
      </c>
      <c r="W620" s="111">
        <f t="shared" ref="W620:X620" si="812">SUM(W621,W624,W627,W630,W633,W636,W639,W642,W645,W648,W651,W654,W657,W660,W663,W666)</f>
        <v>102842.42000000121</v>
      </c>
      <c r="X620" s="111">
        <f t="shared" si="812"/>
        <v>0</v>
      </c>
      <c r="Y620" s="112">
        <f t="shared" ref="Y620" si="813">SUM(Y621,Y624,Y627,Y630,Y633,Y636,Y639,Y642,Y645,Y648,Y651,Y654,Y657,Y660,Y663,Y666)</f>
        <v>128277.00999999989</v>
      </c>
    </row>
    <row r="621" spans="1:25" s="108" customFormat="1" ht="30" customHeight="1" x14ac:dyDescent="0.25">
      <c r="A621" s="115" t="s">
        <v>56</v>
      </c>
      <c r="B621" s="114" t="s">
        <v>57</v>
      </c>
      <c r="C621" s="110">
        <v>100030000000</v>
      </c>
      <c r="D621" s="111"/>
      <c r="E621" s="111">
        <f t="shared" ref="E621:E668" si="814">H621+I621+J621</f>
        <v>825402.38</v>
      </c>
      <c r="F621" s="111">
        <f t="shared" ref="F621:F668" si="815">D621+E621</f>
        <v>825402.38</v>
      </c>
      <c r="G621" s="111">
        <f t="shared" ref="G621:G668" si="816">D621</f>
        <v>0</v>
      </c>
      <c r="H621" s="111">
        <f t="shared" ref="H621:J622" si="817">H622</f>
        <v>0</v>
      </c>
      <c r="I621" s="111">
        <f t="shared" si="817"/>
        <v>0</v>
      </c>
      <c r="J621" s="111">
        <f t="shared" si="817"/>
        <v>825402.38</v>
      </c>
      <c r="K621" s="111">
        <f t="shared" ref="K621:K668" si="818">SUM(G621:J621)</f>
        <v>825402.38</v>
      </c>
      <c r="L621" s="112">
        <f t="shared" ref="L621:R622" si="819">L622</f>
        <v>0</v>
      </c>
      <c r="M621" s="112">
        <f t="shared" si="819"/>
        <v>0</v>
      </c>
      <c r="N621" s="113">
        <f t="shared" si="819"/>
        <v>825402.38</v>
      </c>
      <c r="O621" s="111">
        <f t="shared" si="819"/>
        <v>0</v>
      </c>
      <c r="P621" s="111">
        <f t="shared" ref="P621:P668" si="820">SUM(L621:O621)</f>
        <v>825402.38</v>
      </c>
      <c r="Q621" s="111">
        <f t="shared" si="819"/>
        <v>0</v>
      </c>
      <c r="R621" s="111">
        <f t="shared" si="819"/>
        <v>0</v>
      </c>
      <c r="S621" s="112">
        <f t="shared" ref="S621:T622" si="821">S622</f>
        <v>825402.38</v>
      </c>
      <c r="T621" s="111">
        <f t="shared" si="821"/>
        <v>0</v>
      </c>
      <c r="U621" s="112">
        <f t="shared" ref="U621:U668" si="822">SUM(Q621:T621)</f>
        <v>825402.38</v>
      </c>
      <c r="V621" s="111">
        <f t="shared" ref="V621:V668" si="823">F621-K621</f>
        <v>0</v>
      </c>
      <c r="W621" s="111">
        <f t="shared" ref="W621:W668" si="824">K621-P621</f>
        <v>0</v>
      </c>
      <c r="X621" s="111"/>
      <c r="Y621" s="112">
        <f t="shared" ref="Y621:Y668" si="825">P621-U621-X621</f>
        <v>0</v>
      </c>
    </row>
    <row r="622" spans="1:25" s="108" customFormat="1" ht="30" customHeight="1" x14ac:dyDescent="0.25">
      <c r="A622" s="115" t="s">
        <v>58</v>
      </c>
      <c r="B622" s="114" t="s">
        <v>59</v>
      </c>
      <c r="C622" s="110">
        <v>100030300001</v>
      </c>
      <c r="D622" s="111"/>
      <c r="E622" s="111">
        <f t="shared" si="814"/>
        <v>825402.38</v>
      </c>
      <c r="F622" s="111">
        <f t="shared" si="815"/>
        <v>825402.38</v>
      </c>
      <c r="G622" s="111">
        <f t="shared" si="816"/>
        <v>0</v>
      </c>
      <c r="H622" s="111">
        <f t="shared" si="817"/>
        <v>0</v>
      </c>
      <c r="I622" s="111">
        <f t="shared" si="817"/>
        <v>0</v>
      </c>
      <c r="J622" s="111">
        <f t="shared" si="817"/>
        <v>825402.38</v>
      </c>
      <c r="K622" s="111">
        <f t="shared" si="818"/>
        <v>825402.38</v>
      </c>
      <c r="L622" s="112">
        <f t="shared" si="819"/>
        <v>0</v>
      </c>
      <c r="M622" s="112">
        <f t="shared" si="819"/>
        <v>0</v>
      </c>
      <c r="N622" s="113">
        <f t="shared" si="819"/>
        <v>825402.38</v>
      </c>
      <c r="O622" s="111">
        <f t="shared" si="819"/>
        <v>0</v>
      </c>
      <c r="P622" s="111">
        <f t="shared" si="820"/>
        <v>825402.38</v>
      </c>
      <c r="Q622" s="111">
        <f t="shared" si="819"/>
        <v>0</v>
      </c>
      <c r="R622" s="111">
        <f t="shared" si="819"/>
        <v>0</v>
      </c>
      <c r="S622" s="112">
        <f t="shared" si="821"/>
        <v>825402.38</v>
      </c>
      <c r="T622" s="111">
        <f t="shared" si="821"/>
        <v>0</v>
      </c>
      <c r="U622" s="112">
        <f t="shared" si="822"/>
        <v>825402.38</v>
      </c>
      <c r="V622" s="111">
        <f t="shared" si="823"/>
        <v>0</v>
      </c>
      <c r="W622" s="111">
        <f t="shared" si="824"/>
        <v>0</v>
      </c>
      <c r="X622" s="111"/>
      <c r="Y622" s="112">
        <f t="shared" si="825"/>
        <v>0</v>
      </c>
    </row>
    <row r="623" spans="1:25" s="108" customFormat="1" ht="30" customHeight="1" x14ac:dyDescent="0.25">
      <c r="A623" s="115" t="s">
        <v>60</v>
      </c>
      <c r="B623" s="114" t="s">
        <v>39</v>
      </c>
      <c r="C623" s="116"/>
      <c r="D623" s="111"/>
      <c r="E623" s="111">
        <f t="shared" si="814"/>
        <v>825402.38</v>
      </c>
      <c r="F623" s="111">
        <f t="shared" si="815"/>
        <v>825402.38</v>
      </c>
      <c r="G623" s="111">
        <f t="shared" si="816"/>
        <v>0</v>
      </c>
      <c r="H623" s="111"/>
      <c r="I623" s="111"/>
      <c r="J623" s="111">
        <v>825402.38</v>
      </c>
      <c r="K623" s="111">
        <f t="shared" si="818"/>
        <v>825402.38</v>
      </c>
      <c r="L623" s="112"/>
      <c r="M623" s="112"/>
      <c r="N623" s="113">
        <v>825402.38</v>
      </c>
      <c r="O623" s="111"/>
      <c r="P623" s="111">
        <f t="shared" si="820"/>
        <v>825402.38</v>
      </c>
      <c r="Q623" s="111"/>
      <c r="R623" s="111"/>
      <c r="S623" s="112">
        <v>825402.38</v>
      </c>
      <c r="T623" s="111"/>
      <c r="U623" s="112">
        <f t="shared" si="822"/>
        <v>825402.38</v>
      </c>
      <c r="V623" s="111">
        <f t="shared" si="823"/>
        <v>0</v>
      </c>
      <c r="W623" s="111">
        <f t="shared" si="824"/>
        <v>0</v>
      </c>
      <c r="X623" s="111"/>
      <c r="Y623" s="112">
        <f t="shared" si="825"/>
        <v>0</v>
      </c>
    </row>
    <row r="624" spans="1:25" s="108" customFormat="1" ht="30" customHeight="1" x14ac:dyDescent="0.25">
      <c r="A624" s="115" t="s">
        <v>62</v>
      </c>
      <c r="B624" s="114" t="s">
        <v>63</v>
      </c>
      <c r="C624" s="110">
        <v>100030000000</v>
      </c>
      <c r="D624" s="111"/>
      <c r="E624" s="111">
        <f t="shared" si="814"/>
        <v>692242.7</v>
      </c>
      <c r="F624" s="111">
        <f t="shared" si="815"/>
        <v>692242.7</v>
      </c>
      <c r="G624" s="111">
        <f t="shared" si="816"/>
        <v>0</v>
      </c>
      <c r="H624" s="111">
        <f t="shared" ref="H624:J625" si="826">H625</f>
        <v>0</v>
      </c>
      <c r="I624" s="111">
        <f t="shared" si="826"/>
        <v>0</v>
      </c>
      <c r="J624" s="111">
        <f t="shared" si="826"/>
        <v>692242.7</v>
      </c>
      <c r="K624" s="111">
        <f t="shared" si="818"/>
        <v>692242.7</v>
      </c>
      <c r="L624" s="112">
        <f t="shared" ref="L624:R625" si="827">L625</f>
        <v>0</v>
      </c>
      <c r="M624" s="112">
        <f t="shared" si="827"/>
        <v>0</v>
      </c>
      <c r="N624" s="113">
        <f t="shared" si="827"/>
        <v>676134.7</v>
      </c>
      <c r="O624" s="111">
        <f t="shared" si="827"/>
        <v>0</v>
      </c>
      <c r="P624" s="111">
        <f t="shared" si="820"/>
        <v>676134.7</v>
      </c>
      <c r="Q624" s="111">
        <f t="shared" si="827"/>
        <v>0</v>
      </c>
      <c r="R624" s="111">
        <f t="shared" si="827"/>
        <v>0</v>
      </c>
      <c r="S624" s="112">
        <f t="shared" ref="S624:T625" si="828">S625</f>
        <v>676134.7</v>
      </c>
      <c r="T624" s="111">
        <f t="shared" si="828"/>
        <v>0</v>
      </c>
      <c r="U624" s="112">
        <f t="shared" si="822"/>
        <v>676134.7</v>
      </c>
      <c r="V624" s="111">
        <f t="shared" si="823"/>
        <v>0</v>
      </c>
      <c r="W624" s="111">
        <f t="shared" si="824"/>
        <v>16108</v>
      </c>
      <c r="X624" s="111"/>
      <c r="Y624" s="112">
        <f t="shared" si="825"/>
        <v>0</v>
      </c>
    </row>
    <row r="625" spans="1:25" s="108" customFormat="1" ht="30" customHeight="1" x14ac:dyDescent="0.25">
      <c r="A625" s="115" t="s">
        <v>64</v>
      </c>
      <c r="B625" s="114" t="s">
        <v>65</v>
      </c>
      <c r="C625" s="110">
        <v>100030300002</v>
      </c>
      <c r="D625" s="111"/>
      <c r="E625" s="111">
        <f t="shared" si="814"/>
        <v>692242.7</v>
      </c>
      <c r="F625" s="111">
        <f t="shared" si="815"/>
        <v>692242.7</v>
      </c>
      <c r="G625" s="111">
        <f t="shared" si="816"/>
        <v>0</v>
      </c>
      <c r="H625" s="111">
        <f t="shared" si="826"/>
        <v>0</v>
      </c>
      <c r="I625" s="111">
        <f t="shared" si="826"/>
        <v>0</v>
      </c>
      <c r="J625" s="111">
        <f t="shared" si="826"/>
        <v>692242.7</v>
      </c>
      <c r="K625" s="111">
        <f t="shared" si="818"/>
        <v>692242.7</v>
      </c>
      <c r="L625" s="112">
        <f t="shared" si="827"/>
        <v>0</v>
      </c>
      <c r="M625" s="112">
        <f t="shared" si="827"/>
        <v>0</v>
      </c>
      <c r="N625" s="113">
        <f t="shared" si="827"/>
        <v>676134.7</v>
      </c>
      <c r="O625" s="111">
        <f t="shared" si="827"/>
        <v>0</v>
      </c>
      <c r="P625" s="111">
        <f t="shared" si="820"/>
        <v>676134.7</v>
      </c>
      <c r="Q625" s="111">
        <f t="shared" si="827"/>
        <v>0</v>
      </c>
      <c r="R625" s="111">
        <f t="shared" si="827"/>
        <v>0</v>
      </c>
      <c r="S625" s="112">
        <f t="shared" si="828"/>
        <v>676134.7</v>
      </c>
      <c r="T625" s="111">
        <f t="shared" si="828"/>
        <v>0</v>
      </c>
      <c r="U625" s="112">
        <f t="shared" si="822"/>
        <v>676134.7</v>
      </c>
      <c r="V625" s="111">
        <f t="shared" si="823"/>
        <v>0</v>
      </c>
      <c r="W625" s="111">
        <f t="shared" si="824"/>
        <v>16108</v>
      </c>
      <c r="X625" s="111"/>
      <c r="Y625" s="112">
        <f t="shared" si="825"/>
        <v>0</v>
      </c>
    </row>
    <row r="626" spans="1:25" s="108" customFormat="1" ht="30" customHeight="1" x14ac:dyDescent="0.25">
      <c r="A626" s="115" t="s">
        <v>66</v>
      </c>
      <c r="B626" s="114" t="s">
        <v>39</v>
      </c>
      <c r="C626" s="116"/>
      <c r="D626" s="111"/>
      <c r="E626" s="111">
        <f t="shared" si="814"/>
        <v>692242.7</v>
      </c>
      <c r="F626" s="111">
        <f t="shared" si="815"/>
        <v>692242.7</v>
      </c>
      <c r="G626" s="111">
        <f t="shared" si="816"/>
        <v>0</v>
      </c>
      <c r="H626" s="111"/>
      <c r="I626" s="111"/>
      <c r="J626" s="111">
        <v>692242.7</v>
      </c>
      <c r="K626" s="111">
        <f t="shared" si="818"/>
        <v>692242.7</v>
      </c>
      <c r="L626" s="112"/>
      <c r="M626" s="112"/>
      <c r="N626" s="113">
        <v>676134.7</v>
      </c>
      <c r="O626" s="111"/>
      <c r="P626" s="111">
        <f t="shared" si="820"/>
        <v>676134.7</v>
      </c>
      <c r="Q626" s="111"/>
      <c r="R626" s="111"/>
      <c r="S626" s="112">
        <v>676134.7</v>
      </c>
      <c r="T626" s="111"/>
      <c r="U626" s="112">
        <f t="shared" si="822"/>
        <v>676134.7</v>
      </c>
      <c r="V626" s="111">
        <f t="shared" si="823"/>
        <v>0</v>
      </c>
      <c r="W626" s="111">
        <f t="shared" si="824"/>
        <v>16108</v>
      </c>
      <c r="X626" s="111"/>
      <c r="Y626" s="112">
        <f t="shared" si="825"/>
        <v>0</v>
      </c>
    </row>
    <row r="627" spans="1:25" s="108" customFormat="1" ht="30" customHeight="1" x14ac:dyDescent="0.25">
      <c r="A627" s="115" t="s">
        <v>68</v>
      </c>
      <c r="B627" s="114" t="s">
        <v>69</v>
      </c>
      <c r="C627" s="110">
        <v>100030000000</v>
      </c>
      <c r="D627" s="111"/>
      <c r="E627" s="111">
        <f t="shared" si="814"/>
        <v>862327.5</v>
      </c>
      <c r="F627" s="111">
        <f t="shared" si="815"/>
        <v>862327.5</v>
      </c>
      <c r="G627" s="111">
        <f t="shared" si="816"/>
        <v>0</v>
      </c>
      <c r="H627" s="111">
        <f t="shared" ref="H627:J628" si="829">H628</f>
        <v>0</v>
      </c>
      <c r="I627" s="111">
        <f t="shared" si="829"/>
        <v>0</v>
      </c>
      <c r="J627" s="111">
        <f t="shared" si="829"/>
        <v>862327.5</v>
      </c>
      <c r="K627" s="111">
        <f t="shared" si="818"/>
        <v>862327.5</v>
      </c>
      <c r="L627" s="112">
        <f t="shared" ref="L627:R628" si="830">L628</f>
        <v>0</v>
      </c>
      <c r="M627" s="112">
        <f t="shared" si="830"/>
        <v>0</v>
      </c>
      <c r="N627" s="113">
        <f t="shared" si="830"/>
        <v>862327.5</v>
      </c>
      <c r="O627" s="111">
        <f t="shared" si="830"/>
        <v>0</v>
      </c>
      <c r="P627" s="111">
        <f t="shared" si="820"/>
        <v>862327.5</v>
      </c>
      <c r="Q627" s="111">
        <f t="shared" si="830"/>
        <v>0</v>
      </c>
      <c r="R627" s="111">
        <f t="shared" si="830"/>
        <v>0</v>
      </c>
      <c r="S627" s="112">
        <f t="shared" ref="S627:T628" si="831">S628</f>
        <v>810755.25</v>
      </c>
      <c r="T627" s="111">
        <f t="shared" si="831"/>
        <v>0</v>
      </c>
      <c r="U627" s="112">
        <f t="shared" si="822"/>
        <v>810755.25</v>
      </c>
      <c r="V627" s="111">
        <f t="shared" si="823"/>
        <v>0</v>
      </c>
      <c r="W627" s="111">
        <f t="shared" si="824"/>
        <v>0</v>
      </c>
      <c r="X627" s="111">
        <f>X628</f>
        <v>0</v>
      </c>
      <c r="Y627" s="112">
        <f t="shared" si="825"/>
        <v>51572.25</v>
      </c>
    </row>
    <row r="628" spans="1:25" s="108" customFormat="1" ht="30" customHeight="1" x14ac:dyDescent="0.25">
      <c r="A628" s="115" t="s">
        <v>70</v>
      </c>
      <c r="B628" s="114" t="s">
        <v>71</v>
      </c>
      <c r="C628" s="110">
        <v>100030300003</v>
      </c>
      <c r="D628" s="111"/>
      <c r="E628" s="111">
        <f t="shared" si="814"/>
        <v>862327.5</v>
      </c>
      <c r="F628" s="111">
        <f t="shared" si="815"/>
        <v>862327.5</v>
      </c>
      <c r="G628" s="111">
        <f t="shared" si="816"/>
        <v>0</v>
      </c>
      <c r="H628" s="111">
        <f t="shared" si="829"/>
        <v>0</v>
      </c>
      <c r="I628" s="111">
        <f t="shared" si="829"/>
        <v>0</v>
      </c>
      <c r="J628" s="111">
        <f t="shared" si="829"/>
        <v>862327.5</v>
      </c>
      <c r="K628" s="111">
        <f t="shared" si="818"/>
        <v>862327.5</v>
      </c>
      <c r="L628" s="112">
        <f t="shared" si="830"/>
        <v>0</v>
      </c>
      <c r="M628" s="112">
        <f t="shared" si="830"/>
        <v>0</v>
      </c>
      <c r="N628" s="113">
        <f t="shared" si="830"/>
        <v>862327.5</v>
      </c>
      <c r="O628" s="111">
        <f t="shared" si="830"/>
        <v>0</v>
      </c>
      <c r="P628" s="111">
        <f t="shared" si="820"/>
        <v>862327.5</v>
      </c>
      <c r="Q628" s="111">
        <f t="shared" si="830"/>
        <v>0</v>
      </c>
      <c r="R628" s="111">
        <f t="shared" si="830"/>
        <v>0</v>
      </c>
      <c r="S628" s="112">
        <f t="shared" si="831"/>
        <v>810755.25</v>
      </c>
      <c r="T628" s="111">
        <f t="shared" si="831"/>
        <v>0</v>
      </c>
      <c r="U628" s="112">
        <f t="shared" si="822"/>
        <v>810755.25</v>
      </c>
      <c r="V628" s="111">
        <f t="shared" si="823"/>
        <v>0</v>
      </c>
      <c r="W628" s="111">
        <f t="shared" si="824"/>
        <v>0</v>
      </c>
      <c r="X628" s="111">
        <f>X629</f>
        <v>0</v>
      </c>
      <c r="Y628" s="112">
        <f t="shared" si="825"/>
        <v>51572.25</v>
      </c>
    </row>
    <row r="629" spans="1:25" s="108" customFormat="1" ht="30" customHeight="1" x14ac:dyDescent="0.25">
      <c r="A629" s="115" t="s">
        <v>72</v>
      </c>
      <c r="B629" s="114" t="s">
        <v>39</v>
      </c>
      <c r="C629" s="116"/>
      <c r="D629" s="111"/>
      <c r="E629" s="111">
        <f t="shared" si="814"/>
        <v>862327.5</v>
      </c>
      <c r="F629" s="111">
        <f t="shared" si="815"/>
        <v>862327.5</v>
      </c>
      <c r="G629" s="111">
        <f t="shared" si="816"/>
        <v>0</v>
      </c>
      <c r="H629" s="111"/>
      <c r="I629" s="111"/>
      <c r="J629" s="111">
        <v>862327.5</v>
      </c>
      <c r="K629" s="111">
        <f t="shared" si="818"/>
        <v>862327.5</v>
      </c>
      <c r="L629" s="112"/>
      <c r="M629" s="112"/>
      <c r="N629" s="111">
        <v>862327.5</v>
      </c>
      <c r="O629" s="111"/>
      <c r="P629" s="111">
        <f t="shared" si="820"/>
        <v>862327.5</v>
      </c>
      <c r="Q629" s="111"/>
      <c r="R629" s="111"/>
      <c r="S629" s="112">
        <v>810755.25</v>
      </c>
      <c r="T629" s="111"/>
      <c r="U629" s="112">
        <f t="shared" si="822"/>
        <v>810755.25</v>
      </c>
      <c r="V629" s="111">
        <f t="shared" si="823"/>
        <v>0</v>
      </c>
      <c r="W629" s="111">
        <f t="shared" si="824"/>
        <v>0</v>
      </c>
      <c r="X629" s="111"/>
      <c r="Y629" s="112">
        <f t="shared" si="825"/>
        <v>51572.25</v>
      </c>
    </row>
    <row r="630" spans="1:25" s="108" customFormat="1" ht="30" customHeight="1" x14ac:dyDescent="0.25">
      <c r="A630" s="115" t="s">
        <v>75</v>
      </c>
      <c r="B630" s="114" t="s">
        <v>76</v>
      </c>
      <c r="C630" s="110">
        <v>100030000000</v>
      </c>
      <c r="D630" s="111"/>
      <c r="E630" s="111">
        <f t="shared" si="814"/>
        <v>834280.25</v>
      </c>
      <c r="F630" s="111">
        <f t="shared" si="815"/>
        <v>834280.25</v>
      </c>
      <c r="G630" s="111">
        <f t="shared" si="816"/>
        <v>0</v>
      </c>
      <c r="H630" s="111">
        <f t="shared" ref="H630:J631" si="832">H631</f>
        <v>0</v>
      </c>
      <c r="I630" s="111">
        <f t="shared" si="832"/>
        <v>0</v>
      </c>
      <c r="J630" s="111">
        <f t="shared" si="832"/>
        <v>834280.25</v>
      </c>
      <c r="K630" s="111">
        <f t="shared" si="818"/>
        <v>834280.25</v>
      </c>
      <c r="L630" s="112">
        <f t="shared" ref="L630:R631" si="833">L631</f>
        <v>0</v>
      </c>
      <c r="M630" s="112">
        <f t="shared" si="833"/>
        <v>0</v>
      </c>
      <c r="N630" s="113">
        <f t="shared" si="833"/>
        <v>834280.25</v>
      </c>
      <c r="O630" s="111">
        <f t="shared" si="833"/>
        <v>0</v>
      </c>
      <c r="P630" s="111">
        <f t="shared" si="820"/>
        <v>834280.25</v>
      </c>
      <c r="Q630" s="111">
        <f t="shared" si="833"/>
        <v>0</v>
      </c>
      <c r="R630" s="111">
        <f t="shared" si="833"/>
        <v>0</v>
      </c>
      <c r="S630" s="112">
        <f t="shared" ref="S630:T631" si="834">S631</f>
        <v>816072.89</v>
      </c>
      <c r="T630" s="111">
        <f t="shared" si="834"/>
        <v>0</v>
      </c>
      <c r="U630" s="112">
        <f t="shared" si="822"/>
        <v>816072.89</v>
      </c>
      <c r="V630" s="111">
        <f t="shared" si="823"/>
        <v>0</v>
      </c>
      <c r="W630" s="111">
        <f t="shared" si="824"/>
        <v>0</v>
      </c>
      <c r="X630" s="111"/>
      <c r="Y630" s="112">
        <f t="shared" si="825"/>
        <v>18207.359999999986</v>
      </c>
    </row>
    <row r="631" spans="1:25" s="108" customFormat="1" ht="30" customHeight="1" x14ac:dyDescent="0.25">
      <c r="A631" s="115" t="s">
        <v>77</v>
      </c>
      <c r="B631" s="114" t="s">
        <v>78</v>
      </c>
      <c r="C631" s="110">
        <v>100030300004</v>
      </c>
      <c r="D631" s="111"/>
      <c r="E631" s="111">
        <f t="shared" si="814"/>
        <v>834280.25</v>
      </c>
      <c r="F631" s="111">
        <f t="shared" si="815"/>
        <v>834280.25</v>
      </c>
      <c r="G631" s="111">
        <f t="shared" si="816"/>
        <v>0</v>
      </c>
      <c r="H631" s="111">
        <f t="shared" si="832"/>
        <v>0</v>
      </c>
      <c r="I631" s="111">
        <f t="shared" si="832"/>
        <v>0</v>
      </c>
      <c r="J631" s="111">
        <f t="shared" si="832"/>
        <v>834280.25</v>
      </c>
      <c r="K631" s="111">
        <f t="shared" si="818"/>
        <v>834280.25</v>
      </c>
      <c r="L631" s="112">
        <f t="shared" si="833"/>
        <v>0</v>
      </c>
      <c r="M631" s="112">
        <f t="shared" si="833"/>
        <v>0</v>
      </c>
      <c r="N631" s="113">
        <f t="shared" si="833"/>
        <v>834280.25</v>
      </c>
      <c r="O631" s="111">
        <f t="shared" si="833"/>
        <v>0</v>
      </c>
      <c r="P631" s="111">
        <f t="shared" si="820"/>
        <v>834280.25</v>
      </c>
      <c r="Q631" s="111">
        <f t="shared" si="833"/>
        <v>0</v>
      </c>
      <c r="R631" s="111">
        <f t="shared" si="833"/>
        <v>0</v>
      </c>
      <c r="S631" s="112">
        <f t="shared" si="834"/>
        <v>816072.89</v>
      </c>
      <c r="T631" s="111">
        <f t="shared" si="834"/>
        <v>0</v>
      </c>
      <c r="U631" s="112">
        <f t="shared" si="822"/>
        <v>816072.89</v>
      </c>
      <c r="V631" s="111">
        <f t="shared" si="823"/>
        <v>0</v>
      </c>
      <c r="W631" s="111">
        <f t="shared" si="824"/>
        <v>0</v>
      </c>
      <c r="X631" s="111"/>
      <c r="Y631" s="112">
        <f t="shared" si="825"/>
        <v>18207.359999999986</v>
      </c>
    </row>
    <row r="632" spans="1:25" s="108" customFormat="1" ht="30" customHeight="1" x14ac:dyDescent="0.25">
      <c r="A632" s="115" t="s">
        <v>79</v>
      </c>
      <c r="B632" s="114" t="s">
        <v>39</v>
      </c>
      <c r="C632" s="116"/>
      <c r="D632" s="111"/>
      <c r="E632" s="111">
        <f t="shared" si="814"/>
        <v>834280.25</v>
      </c>
      <c r="F632" s="111">
        <f t="shared" si="815"/>
        <v>834280.25</v>
      </c>
      <c r="G632" s="111">
        <f t="shared" si="816"/>
        <v>0</v>
      </c>
      <c r="H632" s="111"/>
      <c r="I632" s="111"/>
      <c r="J632" s="111">
        <v>834280.25</v>
      </c>
      <c r="K632" s="111">
        <f t="shared" si="818"/>
        <v>834280.25</v>
      </c>
      <c r="L632" s="112"/>
      <c r="M632" s="112"/>
      <c r="N632" s="111">
        <v>834280.25</v>
      </c>
      <c r="O632" s="111"/>
      <c r="P632" s="111">
        <f t="shared" si="820"/>
        <v>834280.25</v>
      </c>
      <c r="Q632" s="111"/>
      <c r="R632" s="111"/>
      <c r="S632" s="112">
        <v>816072.89</v>
      </c>
      <c r="T632" s="111"/>
      <c r="U632" s="112">
        <f t="shared" si="822"/>
        <v>816072.89</v>
      </c>
      <c r="V632" s="111">
        <f t="shared" si="823"/>
        <v>0</v>
      </c>
      <c r="W632" s="111">
        <f t="shared" si="824"/>
        <v>0</v>
      </c>
      <c r="X632" s="111"/>
      <c r="Y632" s="112">
        <f t="shared" si="825"/>
        <v>18207.359999999986</v>
      </c>
    </row>
    <row r="633" spans="1:25" s="108" customFormat="1" ht="30" customHeight="1" x14ac:dyDescent="0.25">
      <c r="A633" s="115" t="s">
        <v>81</v>
      </c>
      <c r="B633" s="114" t="s">
        <v>82</v>
      </c>
      <c r="C633" s="110">
        <v>100030000000</v>
      </c>
      <c r="D633" s="111"/>
      <c r="E633" s="111">
        <f t="shared" si="814"/>
        <v>1099866.3</v>
      </c>
      <c r="F633" s="111">
        <f t="shared" si="815"/>
        <v>1099866.3</v>
      </c>
      <c r="G633" s="111">
        <f t="shared" si="816"/>
        <v>0</v>
      </c>
      <c r="H633" s="111">
        <f t="shared" ref="H633:J634" si="835">H634</f>
        <v>0</v>
      </c>
      <c r="I633" s="111">
        <f t="shared" si="835"/>
        <v>0</v>
      </c>
      <c r="J633" s="111">
        <f t="shared" si="835"/>
        <v>1099866.3</v>
      </c>
      <c r="K633" s="111">
        <f t="shared" si="818"/>
        <v>1099866.3</v>
      </c>
      <c r="L633" s="112">
        <f t="shared" ref="L633:R634" si="836">L634</f>
        <v>0</v>
      </c>
      <c r="M633" s="112">
        <f t="shared" si="836"/>
        <v>0</v>
      </c>
      <c r="N633" s="113">
        <f t="shared" si="836"/>
        <v>1065557.3500000001</v>
      </c>
      <c r="O633" s="111">
        <f t="shared" si="836"/>
        <v>0</v>
      </c>
      <c r="P633" s="111">
        <f t="shared" si="820"/>
        <v>1065557.3500000001</v>
      </c>
      <c r="Q633" s="111">
        <f t="shared" si="836"/>
        <v>0</v>
      </c>
      <c r="R633" s="111">
        <f t="shared" si="836"/>
        <v>0</v>
      </c>
      <c r="S633" s="112">
        <f t="shared" ref="S633:T634" si="837">S634</f>
        <v>1065557.3500000001</v>
      </c>
      <c r="T633" s="111">
        <f t="shared" si="837"/>
        <v>0</v>
      </c>
      <c r="U633" s="112">
        <f t="shared" si="822"/>
        <v>1065557.3500000001</v>
      </c>
      <c r="V633" s="111">
        <f t="shared" si="823"/>
        <v>0</v>
      </c>
      <c r="W633" s="111">
        <f t="shared" si="824"/>
        <v>34308.949999999953</v>
      </c>
      <c r="X633" s="111"/>
      <c r="Y633" s="112">
        <f t="shared" si="825"/>
        <v>0</v>
      </c>
    </row>
    <row r="634" spans="1:25" s="108" customFormat="1" ht="30" customHeight="1" x14ac:dyDescent="0.25">
      <c r="A634" s="115" t="s">
        <v>83</v>
      </c>
      <c r="B634" s="114" t="s">
        <v>84</v>
      </c>
      <c r="C634" s="110">
        <v>100030300005</v>
      </c>
      <c r="D634" s="111"/>
      <c r="E634" s="111">
        <f t="shared" si="814"/>
        <v>1099866.3</v>
      </c>
      <c r="F634" s="111">
        <f t="shared" si="815"/>
        <v>1099866.3</v>
      </c>
      <c r="G634" s="111">
        <f t="shared" si="816"/>
        <v>0</v>
      </c>
      <c r="H634" s="111">
        <f t="shared" si="835"/>
        <v>0</v>
      </c>
      <c r="I634" s="111">
        <f t="shared" si="835"/>
        <v>0</v>
      </c>
      <c r="J634" s="111">
        <f t="shared" si="835"/>
        <v>1099866.3</v>
      </c>
      <c r="K634" s="111">
        <f t="shared" si="818"/>
        <v>1099866.3</v>
      </c>
      <c r="L634" s="112">
        <f t="shared" si="836"/>
        <v>0</v>
      </c>
      <c r="M634" s="112">
        <f t="shared" si="836"/>
        <v>0</v>
      </c>
      <c r="N634" s="113">
        <f t="shared" si="836"/>
        <v>1065557.3500000001</v>
      </c>
      <c r="O634" s="111">
        <f t="shared" si="836"/>
        <v>0</v>
      </c>
      <c r="P634" s="111">
        <f t="shared" si="820"/>
        <v>1065557.3500000001</v>
      </c>
      <c r="Q634" s="111">
        <f t="shared" si="836"/>
        <v>0</v>
      </c>
      <c r="R634" s="111">
        <f t="shared" si="836"/>
        <v>0</v>
      </c>
      <c r="S634" s="112">
        <f t="shared" si="837"/>
        <v>1065557.3500000001</v>
      </c>
      <c r="T634" s="111">
        <f t="shared" si="837"/>
        <v>0</v>
      </c>
      <c r="U634" s="112">
        <f t="shared" si="822"/>
        <v>1065557.3500000001</v>
      </c>
      <c r="V634" s="111">
        <f t="shared" si="823"/>
        <v>0</v>
      </c>
      <c r="W634" s="111">
        <f t="shared" si="824"/>
        <v>34308.949999999953</v>
      </c>
      <c r="X634" s="111"/>
      <c r="Y634" s="112">
        <f t="shared" si="825"/>
        <v>0</v>
      </c>
    </row>
    <row r="635" spans="1:25" s="108" customFormat="1" ht="30" customHeight="1" x14ac:dyDescent="0.25">
      <c r="A635" s="115" t="s">
        <v>85</v>
      </c>
      <c r="B635" s="114" t="s">
        <v>39</v>
      </c>
      <c r="C635" s="116"/>
      <c r="D635" s="111"/>
      <c r="E635" s="111">
        <f t="shared" si="814"/>
        <v>1099866.3</v>
      </c>
      <c r="F635" s="111">
        <f t="shared" si="815"/>
        <v>1099866.3</v>
      </c>
      <c r="G635" s="111">
        <f t="shared" si="816"/>
        <v>0</v>
      </c>
      <c r="H635" s="111"/>
      <c r="I635" s="111"/>
      <c r="J635" s="111">
        <v>1099866.3</v>
      </c>
      <c r="K635" s="111">
        <f t="shared" si="818"/>
        <v>1099866.3</v>
      </c>
      <c r="L635" s="112"/>
      <c r="M635" s="112"/>
      <c r="N635" s="113">
        <v>1065557.3500000001</v>
      </c>
      <c r="O635" s="111"/>
      <c r="P635" s="111">
        <f t="shared" si="820"/>
        <v>1065557.3500000001</v>
      </c>
      <c r="Q635" s="111"/>
      <c r="R635" s="111"/>
      <c r="S635" s="112">
        <v>1065557.3500000001</v>
      </c>
      <c r="T635" s="111"/>
      <c r="U635" s="112">
        <f t="shared" si="822"/>
        <v>1065557.3500000001</v>
      </c>
      <c r="V635" s="111">
        <f t="shared" si="823"/>
        <v>0</v>
      </c>
      <c r="W635" s="111">
        <f t="shared" si="824"/>
        <v>34308.949999999953</v>
      </c>
      <c r="X635" s="111"/>
      <c r="Y635" s="112">
        <f t="shared" si="825"/>
        <v>0</v>
      </c>
    </row>
    <row r="636" spans="1:25" s="108" customFormat="1" ht="30" customHeight="1" x14ac:dyDescent="0.25">
      <c r="A636" s="115" t="s">
        <v>87</v>
      </c>
      <c r="B636" s="114" t="s">
        <v>88</v>
      </c>
      <c r="C636" s="110">
        <v>100030000000</v>
      </c>
      <c r="D636" s="111"/>
      <c r="E636" s="111">
        <f t="shared" si="814"/>
        <v>1130019.02</v>
      </c>
      <c r="F636" s="111">
        <f t="shared" si="815"/>
        <v>1130019.02</v>
      </c>
      <c r="G636" s="111">
        <f t="shared" si="816"/>
        <v>0</v>
      </c>
      <c r="H636" s="111">
        <f t="shared" ref="H636:J637" si="838">H637</f>
        <v>0</v>
      </c>
      <c r="I636" s="111">
        <f t="shared" si="838"/>
        <v>0</v>
      </c>
      <c r="J636" s="111">
        <f t="shared" si="838"/>
        <v>1130019.02</v>
      </c>
      <c r="K636" s="111">
        <f t="shared" si="818"/>
        <v>1130019.02</v>
      </c>
      <c r="L636" s="112">
        <f t="shared" ref="L636:R637" si="839">L637</f>
        <v>0</v>
      </c>
      <c r="M636" s="112">
        <f t="shared" si="839"/>
        <v>0</v>
      </c>
      <c r="N636" s="113">
        <f t="shared" si="839"/>
        <v>1130019.02</v>
      </c>
      <c r="O636" s="111">
        <f t="shared" si="839"/>
        <v>0</v>
      </c>
      <c r="P636" s="111">
        <f t="shared" si="820"/>
        <v>1130019.02</v>
      </c>
      <c r="Q636" s="111">
        <f t="shared" si="839"/>
        <v>0</v>
      </c>
      <c r="R636" s="111">
        <f t="shared" si="839"/>
        <v>0</v>
      </c>
      <c r="S636" s="112">
        <f t="shared" ref="S636:T637" si="840">S637</f>
        <v>1130019.02</v>
      </c>
      <c r="T636" s="111">
        <f t="shared" si="840"/>
        <v>0</v>
      </c>
      <c r="U636" s="112">
        <f t="shared" si="822"/>
        <v>1130019.02</v>
      </c>
      <c r="V636" s="111">
        <f t="shared" si="823"/>
        <v>0</v>
      </c>
      <c r="W636" s="111">
        <f t="shared" si="824"/>
        <v>0</v>
      </c>
      <c r="X636" s="111"/>
      <c r="Y636" s="112">
        <f t="shared" si="825"/>
        <v>0</v>
      </c>
    </row>
    <row r="637" spans="1:25" s="108" customFormat="1" ht="30" customHeight="1" x14ac:dyDescent="0.25">
      <c r="A637" s="115" t="s">
        <v>89</v>
      </c>
      <c r="B637" s="114" t="s">
        <v>90</v>
      </c>
      <c r="C637" s="110">
        <v>100030300006</v>
      </c>
      <c r="D637" s="111"/>
      <c r="E637" s="111">
        <f t="shared" si="814"/>
        <v>1130019.02</v>
      </c>
      <c r="F637" s="111">
        <f t="shared" si="815"/>
        <v>1130019.02</v>
      </c>
      <c r="G637" s="111">
        <f t="shared" si="816"/>
        <v>0</v>
      </c>
      <c r="H637" s="111">
        <f t="shared" si="838"/>
        <v>0</v>
      </c>
      <c r="I637" s="111">
        <f t="shared" si="838"/>
        <v>0</v>
      </c>
      <c r="J637" s="111">
        <f t="shared" si="838"/>
        <v>1130019.02</v>
      </c>
      <c r="K637" s="111">
        <f t="shared" si="818"/>
        <v>1130019.02</v>
      </c>
      <c r="L637" s="112">
        <f t="shared" si="839"/>
        <v>0</v>
      </c>
      <c r="M637" s="112">
        <f t="shared" si="839"/>
        <v>0</v>
      </c>
      <c r="N637" s="113">
        <f t="shared" si="839"/>
        <v>1130019.02</v>
      </c>
      <c r="O637" s="111">
        <f t="shared" si="839"/>
        <v>0</v>
      </c>
      <c r="P637" s="111">
        <f t="shared" si="820"/>
        <v>1130019.02</v>
      </c>
      <c r="Q637" s="111">
        <f t="shared" si="839"/>
        <v>0</v>
      </c>
      <c r="R637" s="111">
        <f t="shared" si="839"/>
        <v>0</v>
      </c>
      <c r="S637" s="112">
        <f t="shared" si="840"/>
        <v>1130019.02</v>
      </c>
      <c r="T637" s="111">
        <f t="shared" si="840"/>
        <v>0</v>
      </c>
      <c r="U637" s="112">
        <f t="shared" si="822"/>
        <v>1130019.02</v>
      </c>
      <c r="V637" s="111">
        <f t="shared" si="823"/>
        <v>0</v>
      </c>
      <c r="W637" s="111">
        <f t="shared" si="824"/>
        <v>0</v>
      </c>
      <c r="X637" s="111"/>
      <c r="Y637" s="112">
        <f t="shared" si="825"/>
        <v>0</v>
      </c>
    </row>
    <row r="638" spans="1:25" s="108" customFormat="1" ht="30" customHeight="1" x14ac:dyDescent="0.25">
      <c r="A638" s="115" t="s">
        <v>91</v>
      </c>
      <c r="B638" s="114" t="s">
        <v>39</v>
      </c>
      <c r="C638" s="116"/>
      <c r="D638" s="111"/>
      <c r="E638" s="111">
        <f t="shared" si="814"/>
        <v>1130019.02</v>
      </c>
      <c r="F638" s="111">
        <f t="shared" si="815"/>
        <v>1130019.02</v>
      </c>
      <c r="G638" s="111">
        <f t="shared" si="816"/>
        <v>0</v>
      </c>
      <c r="H638" s="111"/>
      <c r="I638" s="111"/>
      <c r="J638" s="111">
        <v>1130019.02</v>
      </c>
      <c r="K638" s="111">
        <f t="shared" si="818"/>
        <v>1130019.02</v>
      </c>
      <c r="L638" s="112"/>
      <c r="M638" s="112"/>
      <c r="N638" s="113">
        <v>1130019.02</v>
      </c>
      <c r="O638" s="111"/>
      <c r="P638" s="111">
        <f t="shared" si="820"/>
        <v>1130019.02</v>
      </c>
      <c r="Q638" s="111"/>
      <c r="R638" s="111"/>
      <c r="S638" s="112">
        <v>1130019.02</v>
      </c>
      <c r="T638" s="111"/>
      <c r="U638" s="112">
        <f t="shared" si="822"/>
        <v>1130019.02</v>
      </c>
      <c r="V638" s="111">
        <f t="shared" si="823"/>
        <v>0</v>
      </c>
      <c r="W638" s="111">
        <f t="shared" si="824"/>
        <v>0</v>
      </c>
      <c r="X638" s="111"/>
      <c r="Y638" s="112">
        <f t="shared" si="825"/>
        <v>0</v>
      </c>
    </row>
    <row r="639" spans="1:25" s="108" customFormat="1" ht="30" customHeight="1" x14ac:dyDescent="0.25">
      <c r="A639" s="115" t="s">
        <v>93</v>
      </c>
      <c r="B639" s="114" t="s">
        <v>94</v>
      </c>
      <c r="C639" s="110">
        <v>100030000000</v>
      </c>
      <c r="D639" s="111"/>
      <c r="E639" s="111">
        <f t="shared" si="814"/>
        <v>618967.9</v>
      </c>
      <c r="F639" s="111">
        <f t="shared" si="815"/>
        <v>618967.9</v>
      </c>
      <c r="G639" s="111">
        <f t="shared" si="816"/>
        <v>0</v>
      </c>
      <c r="H639" s="111">
        <f t="shared" ref="H639:J640" si="841">H640</f>
        <v>0</v>
      </c>
      <c r="I639" s="111">
        <f t="shared" si="841"/>
        <v>0</v>
      </c>
      <c r="J639" s="111">
        <f t="shared" si="841"/>
        <v>618967.9</v>
      </c>
      <c r="K639" s="111">
        <f t="shared" si="818"/>
        <v>618967.9</v>
      </c>
      <c r="L639" s="112">
        <f t="shared" ref="L639:R640" si="842">L640</f>
        <v>0</v>
      </c>
      <c r="M639" s="112">
        <f t="shared" si="842"/>
        <v>0</v>
      </c>
      <c r="N639" s="113">
        <f t="shared" si="842"/>
        <v>618967.9</v>
      </c>
      <c r="O639" s="111">
        <f t="shared" si="842"/>
        <v>0</v>
      </c>
      <c r="P639" s="111">
        <f t="shared" si="820"/>
        <v>618967.9</v>
      </c>
      <c r="Q639" s="111">
        <f t="shared" si="842"/>
        <v>0</v>
      </c>
      <c r="R639" s="111">
        <f t="shared" si="842"/>
        <v>0</v>
      </c>
      <c r="S639" s="112">
        <f t="shared" ref="S639:T640" si="843">S640</f>
        <v>618967.9</v>
      </c>
      <c r="T639" s="111">
        <f t="shared" si="843"/>
        <v>0</v>
      </c>
      <c r="U639" s="112">
        <f t="shared" si="822"/>
        <v>618967.9</v>
      </c>
      <c r="V639" s="111">
        <f t="shared" si="823"/>
        <v>0</v>
      </c>
      <c r="W639" s="111">
        <f t="shared" si="824"/>
        <v>0</v>
      </c>
      <c r="X639" s="111"/>
      <c r="Y639" s="112">
        <f t="shared" si="825"/>
        <v>0</v>
      </c>
    </row>
    <row r="640" spans="1:25" s="108" customFormat="1" ht="30" customHeight="1" x14ac:dyDescent="0.25">
      <c r="A640" s="115" t="s">
        <v>95</v>
      </c>
      <c r="B640" s="114" t="s">
        <v>96</v>
      </c>
      <c r="C640" s="110">
        <v>100030300007</v>
      </c>
      <c r="D640" s="111"/>
      <c r="E640" s="111">
        <f t="shared" si="814"/>
        <v>618967.9</v>
      </c>
      <c r="F640" s="111">
        <f t="shared" si="815"/>
        <v>618967.9</v>
      </c>
      <c r="G640" s="111">
        <f t="shared" si="816"/>
        <v>0</v>
      </c>
      <c r="H640" s="111">
        <f t="shared" si="841"/>
        <v>0</v>
      </c>
      <c r="I640" s="111">
        <f t="shared" si="841"/>
        <v>0</v>
      </c>
      <c r="J640" s="111">
        <f t="shared" si="841"/>
        <v>618967.9</v>
      </c>
      <c r="K640" s="111">
        <f t="shared" si="818"/>
        <v>618967.9</v>
      </c>
      <c r="L640" s="112">
        <f t="shared" si="842"/>
        <v>0</v>
      </c>
      <c r="M640" s="112">
        <f t="shared" si="842"/>
        <v>0</v>
      </c>
      <c r="N640" s="113">
        <f t="shared" si="842"/>
        <v>618967.9</v>
      </c>
      <c r="O640" s="111">
        <f t="shared" si="842"/>
        <v>0</v>
      </c>
      <c r="P640" s="111">
        <f t="shared" si="820"/>
        <v>618967.9</v>
      </c>
      <c r="Q640" s="111">
        <f t="shared" si="842"/>
        <v>0</v>
      </c>
      <c r="R640" s="111">
        <f t="shared" si="842"/>
        <v>0</v>
      </c>
      <c r="S640" s="112">
        <f t="shared" si="843"/>
        <v>618967.9</v>
      </c>
      <c r="T640" s="111">
        <f t="shared" si="843"/>
        <v>0</v>
      </c>
      <c r="U640" s="112">
        <f t="shared" si="822"/>
        <v>618967.9</v>
      </c>
      <c r="V640" s="111">
        <f t="shared" si="823"/>
        <v>0</v>
      </c>
      <c r="W640" s="111">
        <f t="shared" si="824"/>
        <v>0</v>
      </c>
      <c r="X640" s="111"/>
      <c r="Y640" s="112">
        <f t="shared" si="825"/>
        <v>0</v>
      </c>
    </row>
    <row r="641" spans="1:25" s="108" customFormat="1" ht="30" customHeight="1" x14ac:dyDescent="0.25">
      <c r="A641" s="115" t="s">
        <v>97</v>
      </c>
      <c r="B641" s="114" t="s">
        <v>39</v>
      </c>
      <c r="C641" s="116"/>
      <c r="D641" s="111"/>
      <c r="E641" s="111">
        <f t="shared" si="814"/>
        <v>618967.9</v>
      </c>
      <c r="F641" s="111">
        <f t="shared" si="815"/>
        <v>618967.9</v>
      </c>
      <c r="G641" s="111">
        <f t="shared" si="816"/>
        <v>0</v>
      </c>
      <c r="H641" s="111"/>
      <c r="I641" s="111"/>
      <c r="J641" s="111">
        <v>618967.9</v>
      </c>
      <c r="K641" s="111">
        <f t="shared" si="818"/>
        <v>618967.9</v>
      </c>
      <c r="L641" s="112"/>
      <c r="M641" s="112"/>
      <c r="N641" s="113">
        <v>618967.9</v>
      </c>
      <c r="O641" s="111"/>
      <c r="P641" s="111">
        <f t="shared" si="820"/>
        <v>618967.9</v>
      </c>
      <c r="Q641" s="111"/>
      <c r="R641" s="111"/>
      <c r="S641" s="112">
        <v>618967.9</v>
      </c>
      <c r="T641" s="111"/>
      <c r="U641" s="112">
        <f t="shared" si="822"/>
        <v>618967.9</v>
      </c>
      <c r="V641" s="111">
        <f t="shared" si="823"/>
        <v>0</v>
      </c>
      <c r="W641" s="111">
        <f t="shared" si="824"/>
        <v>0</v>
      </c>
      <c r="X641" s="111"/>
      <c r="Y641" s="112">
        <f t="shared" si="825"/>
        <v>0</v>
      </c>
    </row>
    <row r="642" spans="1:25" s="108" customFormat="1" ht="30" customHeight="1" x14ac:dyDescent="0.25">
      <c r="A642" s="115" t="s">
        <v>99</v>
      </c>
      <c r="B642" s="114" t="s">
        <v>100</v>
      </c>
      <c r="C642" s="110">
        <v>100030000000</v>
      </c>
      <c r="D642" s="111"/>
      <c r="E642" s="111">
        <f t="shared" si="814"/>
        <v>542104</v>
      </c>
      <c r="F642" s="111">
        <f t="shared" si="815"/>
        <v>542104</v>
      </c>
      <c r="G642" s="111">
        <f t="shared" si="816"/>
        <v>0</v>
      </c>
      <c r="H642" s="111">
        <f t="shared" ref="H642:J643" si="844">H643</f>
        <v>0</v>
      </c>
      <c r="I642" s="111">
        <f t="shared" si="844"/>
        <v>0</v>
      </c>
      <c r="J642" s="111">
        <f t="shared" si="844"/>
        <v>542104</v>
      </c>
      <c r="K642" s="111">
        <f t="shared" si="818"/>
        <v>542104</v>
      </c>
      <c r="L642" s="112">
        <f t="shared" ref="L642:R643" si="845">L643</f>
        <v>0</v>
      </c>
      <c r="M642" s="112">
        <f t="shared" si="845"/>
        <v>0</v>
      </c>
      <c r="N642" s="113">
        <f t="shared" si="845"/>
        <v>518458</v>
      </c>
      <c r="O642" s="111">
        <f t="shared" si="845"/>
        <v>0</v>
      </c>
      <c r="P642" s="111">
        <f t="shared" si="820"/>
        <v>518458</v>
      </c>
      <c r="Q642" s="111">
        <f t="shared" si="845"/>
        <v>0</v>
      </c>
      <c r="R642" s="111">
        <f t="shared" si="845"/>
        <v>0</v>
      </c>
      <c r="S642" s="112">
        <f t="shared" ref="S642:T643" si="846">S643</f>
        <v>518458</v>
      </c>
      <c r="T642" s="111">
        <f t="shared" si="846"/>
        <v>0</v>
      </c>
      <c r="U642" s="112">
        <f t="shared" si="822"/>
        <v>518458</v>
      </c>
      <c r="V642" s="111">
        <f t="shared" si="823"/>
        <v>0</v>
      </c>
      <c r="W642" s="111">
        <f t="shared" si="824"/>
        <v>23646</v>
      </c>
      <c r="X642" s="111"/>
      <c r="Y642" s="112">
        <f t="shared" si="825"/>
        <v>0</v>
      </c>
    </row>
    <row r="643" spans="1:25" s="108" customFormat="1" ht="30" customHeight="1" x14ac:dyDescent="0.25">
      <c r="A643" s="115" t="s">
        <v>101</v>
      </c>
      <c r="B643" s="114" t="s">
        <v>102</v>
      </c>
      <c r="C643" s="110">
        <v>100030300008</v>
      </c>
      <c r="D643" s="111"/>
      <c r="E643" s="111">
        <f t="shared" si="814"/>
        <v>542104</v>
      </c>
      <c r="F643" s="111">
        <f t="shared" si="815"/>
        <v>542104</v>
      </c>
      <c r="G643" s="111">
        <f t="shared" si="816"/>
        <v>0</v>
      </c>
      <c r="H643" s="111">
        <f t="shared" si="844"/>
        <v>0</v>
      </c>
      <c r="I643" s="111">
        <f t="shared" si="844"/>
        <v>0</v>
      </c>
      <c r="J643" s="111">
        <f t="shared" si="844"/>
        <v>542104</v>
      </c>
      <c r="K643" s="111">
        <f t="shared" si="818"/>
        <v>542104</v>
      </c>
      <c r="L643" s="112">
        <f t="shared" si="845"/>
        <v>0</v>
      </c>
      <c r="M643" s="112">
        <f t="shared" si="845"/>
        <v>0</v>
      </c>
      <c r="N643" s="113">
        <f t="shared" si="845"/>
        <v>518458</v>
      </c>
      <c r="O643" s="111">
        <f t="shared" si="845"/>
        <v>0</v>
      </c>
      <c r="P643" s="111">
        <f t="shared" si="820"/>
        <v>518458</v>
      </c>
      <c r="Q643" s="111">
        <f t="shared" si="845"/>
        <v>0</v>
      </c>
      <c r="R643" s="111">
        <f t="shared" si="845"/>
        <v>0</v>
      </c>
      <c r="S643" s="112">
        <f t="shared" si="846"/>
        <v>518458</v>
      </c>
      <c r="T643" s="111">
        <f t="shared" si="846"/>
        <v>0</v>
      </c>
      <c r="U643" s="112">
        <f t="shared" si="822"/>
        <v>518458</v>
      </c>
      <c r="V643" s="111">
        <f t="shared" si="823"/>
        <v>0</v>
      </c>
      <c r="W643" s="111">
        <f t="shared" si="824"/>
        <v>23646</v>
      </c>
      <c r="X643" s="111"/>
      <c r="Y643" s="112">
        <f t="shared" si="825"/>
        <v>0</v>
      </c>
    </row>
    <row r="644" spans="1:25" s="108" customFormat="1" ht="30" customHeight="1" x14ac:dyDescent="0.25">
      <c r="A644" s="115" t="s">
        <v>103</v>
      </c>
      <c r="B644" s="114" t="s">
        <v>39</v>
      </c>
      <c r="C644" s="116"/>
      <c r="D644" s="111"/>
      <c r="E644" s="111">
        <f t="shared" si="814"/>
        <v>542104</v>
      </c>
      <c r="F644" s="111">
        <f t="shared" si="815"/>
        <v>542104</v>
      </c>
      <c r="G644" s="111">
        <f t="shared" si="816"/>
        <v>0</v>
      </c>
      <c r="H644" s="111"/>
      <c r="I644" s="111"/>
      <c r="J644" s="111">
        <v>542104</v>
      </c>
      <c r="K644" s="111">
        <f t="shared" si="818"/>
        <v>542104</v>
      </c>
      <c r="L644" s="112"/>
      <c r="M644" s="112"/>
      <c r="N644" s="113">
        <v>518458</v>
      </c>
      <c r="O644" s="111"/>
      <c r="P644" s="111">
        <f t="shared" si="820"/>
        <v>518458</v>
      </c>
      <c r="Q644" s="111"/>
      <c r="R644" s="111"/>
      <c r="S644" s="112">
        <v>518458</v>
      </c>
      <c r="T644" s="111"/>
      <c r="U644" s="112">
        <f t="shared" si="822"/>
        <v>518458</v>
      </c>
      <c r="V644" s="111">
        <f t="shared" si="823"/>
        <v>0</v>
      </c>
      <c r="W644" s="111">
        <f t="shared" si="824"/>
        <v>23646</v>
      </c>
      <c r="X644" s="111"/>
      <c r="Y644" s="112">
        <f t="shared" si="825"/>
        <v>0</v>
      </c>
    </row>
    <row r="645" spans="1:25" s="108" customFormat="1" ht="30" customHeight="1" x14ac:dyDescent="0.25">
      <c r="A645" s="115" t="s">
        <v>105</v>
      </c>
      <c r="B645" s="114" t="s">
        <v>106</v>
      </c>
      <c r="C645" s="110">
        <v>100030000000</v>
      </c>
      <c r="D645" s="111"/>
      <c r="E645" s="111">
        <f t="shared" si="814"/>
        <v>813996.5</v>
      </c>
      <c r="F645" s="111">
        <f t="shared" si="815"/>
        <v>813996.5</v>
      </c>
      <c r="G645" s="111">
        <f t="shared" si="816"/>
        <v>0</v>
      </c>
      <c r="H645" s="111">
        <f t="shared" ref="H645:J646" si="847">H646</f>
        <v>0</v>
      </c>
      <c r="I645" s="111">
        <f t="shared" si="847"/>
        <v>0</v>
      </c>
      <c r="J645" s="111">
        <f t="shared" si="847"/>
        <v>813996.5</v>
      </c>
      <c r="K645" s="111">
        <f t="shared" si="818"/>
        <v>813996.5</v>
      </c>
      <c r="L645" s="112">
        <f t="shared" ref="L645:R646" si="848">L646</f>
        <v>0</v>
      </c>
      <c r="M645" s="112">
        <f t="shared" si="848"/>
        <v>0</v>
      </c>
      <c r="N645" s="113">
        <f t="shared" si="848"/>
        <v>813996.5</v>
      </c>
      <c r="O645" s="111">
        <f t="shared" si="848"/>
        <v>0</v>
      </c>
      <c r="P645" s="111">
        <f t="shared" si="820"/>
        <v>813996.5</v>
      </c>
      <c r="Q645" s="111">
        <f t="shared" si="848"/>
        <v>0</v>
      </c>
      <c r="R645" s="111">
        <f t="shared" si="848"/>
        <v>0</v>
      </c>
      <c r="S645" s="112">
        <f t="shared" ref="S645:T646" si="849">S646</f>
        <v>813996.5</v>
      </c>
      <c r="T645" s="111">
        <f t="shared" si="849"/>
        <v>0</v>
      </c>
      <c r="U645" s="112">
        <f t="shared" si="822"/>
        <v>813996.5</v>
      </c>
      <c r="V645" s="111">
        <f t="shared" si="823"/>
        <v>0</v>
      </c>
      <c r="W645" s="111">
        <f t="shared" si="824"/>
        <v>0</v>
      </c>
      <c r="X645" s="111"/>
      <c r="Y645" s="112">
        <f t="shared" si="825"/>
        <v>0</v>
      </c>
    </row>
    <row r="646" spans="1:25" s="108" customFormat="1" ht="30" customHeight="1" x14ac:dyDescent="0.25">
      <c r="A646" s="115" t="s">
        <v>107</v>
      </c>
      <c r="B646" s="114" t="s">
        <v>108</v>
      </c>
      <c r="C646" s="110">
        <v>100030300009</v>
      </c>
      <c r="D646" s="111"/>
      <c r="E646" s="111">
        <f t="shared" si="814"/>
        <v>813996.5</v>
      </c>
      <c r="F646" s="111">
        <f t="shared" si="815"/>
        <v>813996.5</v>
      </c>
      <c r="G646" s="111">
        <f t="shared" si="816"/>
        <v>0</v>
      </c>
      <c r="H646" s="111">
        <f t="shared" si="847"/>
        <v>0</v>
      </c>
      <c r="I646" s="111">
        <f t="shared" si="847"/>
        <v>0</v>
      </c>
      <c r="J646" s="111">
        <f t="shared" si="847"/>
        <v>813996.5</v>
      </c>
      <c r="K646" s="111">
        <f t="shared" si="818"/>
        <v>813996.5</v>
      </c>
      <c r="L646" s="112">
        <f t="shared" si="848"/>
        <v>0</v>
      </c>
      <c r="M646" s="112">
        <f t="shared" si="848"/>
        <v>0</v>
      </c>
      <c r="N646" s="113">
        <f t="shared" si="848"/>
        <v>813996.5</v>
      </c>
      <c r="O646" s="111">
        <f t="shared" si="848"/>
        <v>0</v>
      </c>
      <c r="P646" s="111">
        <f t="shared" si="820"/>
        <v>813996.5</v>
      </c>
      <c r="Q646" s="111">
        <f t="shared" si="848"/>
        <v>0</v>
      </c>
      <c r="R646" s="111">
        <f t="shared" si="848"/>
        <v>0</v>
      </c>
      <c r="S646" s="112">
        <f t="shared" si="849"/>
        <v>813996.5</v>
      </c>
      <c r="T646" s="111">
        <f t="shared" si="849"/>
        <v>0</v>
      </c>
      <c r="U646" s="112">
        <f t="shared" si="822"/>
        <v>813996.5</v>
      </c>
      <c r="V646" s="111">
        <f t="shared" si="823"/>
        <v>0</v>
      </c>
      <c r="W646" s="111">
        <f t="shared" si="824"/>
        <v>0</v>
      </c>
      <c r="X646" s="111"/>
      <c r="Y646" s="112">
        <f t="shared" si="825"/>
        <v>0</v>
      </c>
    </row>
    <row r="647" spans="1:25" s="108" customFormat="1" ht="30" customHeight="1" x14ac:dyDescent="0.25">
      <c r="A647" s="115" t="s">
        <v>109</v>
      </c>
      <c r="B647" s="114" t="s">
        <v>39</v>
      </c>
      <c r="C647" s="116"/>
      <c r="D647" s="111"/>
      <c r="E647" s="111">
        <f t="shared" si="814"/>
        <v>813996.5</v>
      </c>
      <c r="F647" s="111">
        <f t="shared" si="815"/>
        <v>813996.5</v>
      </c>
      <c r="G647" s="111">
        <f t="shared" si="816"/>
        <v>0</v>
      </c>
      <c r="H647" s="111"/>
      <c r="I647" s="111"/>
      <c r="J647" s="111">
        <v>813996.5</v>
      </c>
      <c r="K647" s="111">
        <f t="shared" si="818"/>
        <v>813996.5</v>
      </c>
      <c r="L647" s="112"/>
      <c r="M647" s="112"/>
      <c r="N647" s="113">
        <v>813996.5</v>
      </c>
      <c r="O647" s="111"/>
      <c r="P647" s="111">
        <f t="shared" si="820"/>
        <v>813996.5</v>
      </c>
      <c r="Q647" s="111"/>
      <c r="R647" s="111"/>
      <c r="S647" s="112">
        <v>813996.5</v>
      </c>
      <c r="T647" s="111"/>
      <c r="U647" s="112">
        <f t="shared" si="822"/>
        <v>813996.5</v>
      </c>
      <c r="V647" s="111">
        <f t="shared" si="823"/>
        <v>0</v>
      </c>
      <c r="W647" s="111">
        <f t="shared" si="824"/>
        <v>0</v>
      </c>
      <c r="X647" s="111"/>
      <c r="Y647" s="112">
        <f t="shared" si="825"/>
        <v>0</v>
      </c>
    </row>
    <row r="648" spans="1:25" s="108" customFormat="1" ht="30" customHeight="1" x14ac:dyDescent="0.25">
      <c r="A648" s="115" t="s">
        <v>111</v>
      </c>
      <c r="B648" s="114" t="s">
        <v>112</v>
      </c>
      <c r="C648" s="110">
        <v>100030000000</v>
      </c>
      <c r="D648" s="111"/>
      <c r="E648" s="111">
        <f t="shared" si="814"/>
        <v>749134</v>
      </c>
      <c r="F648" s="111">
        <f t="shared" si="815"/>
        <v>749134</v>
      </c>
      <c r="G648" s="111">
        <f t="shared" si="816"/>
        <v>0</v>
      </c>
      <c r="H648" s="111">
        <f t="shared" ref="H648:J649" si="850">H649</f>
        <v>0</v>
      </c>
      <c r="I648" s="111">
        <f t="shared" si="850"/>
        <v>0</v>
      </c>
      <c r="J648" s="111">
        <f t="shared" si="850"/>
        <v>749134</v>
      </c>
      <c r="K648" s="111">
        <f t="shared" si="818"/>
        <v>749134</v>
      </c>
      <c r="L648" s="112">
        <f t="shared" ref="L648:R649" si="851">L649</f>
        <v>0</v>
      </c>
      <c r="M648" s="112">
        <f t="shared" si="851"/>
        <v>0</v>
      </c>
      <c r="N648" s="113">
        <f t="shared" si="851"/>
        <v>749134</v>
      </c>
      <c r="O648" s="111">
        <f t="shared" si="851"/>
        <v>0</v>
      </c>
      <c r="P648" s="111">
        <f t="shared" si="820"/>
        <v>749134</v>
      </c>
      <c r="Q648" s="111">
        <f t="shared" si="851"/>
        <v>0</v>
      </c>
      <c r="R648" s="111">
        <f t="shared" si="851"/>
        <v>0</v>
      </c>
      <c r="S648" s="112">
        <f t="shared" ref="S648:T649" si="852">S649</f>
        <v>749134</v>
      </c>
      <c r="T648" s="111">
        <f t="shared" si="852"/>
        <v>0</v>
      </c>
      <c r="U648" s="112">
        <f t="shared" si="822"/>
        <v>749134</v>
      </c>
      <c r="V648" s="111">
        <f t="shared" si="823"/>
        <v>0</v>
      </c>
      <c r="W648" s="111">
        <f t="shared" si="824"/>
        <v>0</v>
      </c>
      <c r="X648" s="111"/>
      <c r="Y648" s="112">
        <f t="shared" si="825"/>
        <v>0</v>
      </c>
    </row>
    <row r="649" spans="1:25" s="108" customFormat="1" ht="30" customHeight="1" x14ac:dyDescent="0.25">
      <c r="A649" s="115" t="s">
        <v>113</v>
      </c>
      <c r="B649" s="114" t="s">
        <v>114</v>
      </c>
      <c r="C649" s="110">
        <v>100030300010</v>
      </c>
      <c r="D649" s="111"/>
      <c r="E649" s="111">
        <f t="shared" si="814"/>
        <v>749134</v>
      </c>
      <c r="F649" s="111">
        <f t="shared" si="815"/>
        <v>749134</v>
      </c>
      <c r="G649" s="111">
        <f t="shared" si="816"/>
        <v>0</v>
      </c>
      <c r="H649" s="111">
        <f t="shared" si="850"/>
        <v>0</v>
      </c>
      <c r="I649" s="111">
        <f t="shared" si="850"/>
        <v>0</v>
      </c>
      <c r="J649" s="111">
        <f t="shared" si="850"/>
        <v>749134</v>
      </c>
      <c r="K649" s="111">
        <f t="shared" si="818"/>
        <v>749134</v>
      </c>
      <c r="L649" s="112">
        <f t="shared" si="851"/>
        <v>0</v>
      </c>
      <c r="M649" s="112">
        <f t="shared" si="851"/>
        <v>0</v>
      </c>
      <c r="N649" s="113">
        <f t="shared" si="851"/>
        <v>749134</v>
      </c>
      <c r="O649" s="111">
        <f t="shared" si="851"/>
        <v>0</v>
      </c>
      <c r="P649" s="111">
        <f t="shared" si="820"/>
        <v>749134</v>
      </c>
      <c r="Q649" s="111">
        <f t="shared" si="851"/>
        <v>0</v>
      </c>
      <c r="R649" s="111">
        <f t="shared" si="851"/>
        <v>0</v>
      </c>
      <c r="S649" s="112">
        <f t="shared" si="852"/>
        <v>749134</v>
      </c>
      <c r="T649" s="111">
        <f t="shared" si="852"/>
        <v>0</v>
      </c>
      <c r="U649" s="112">
        <f t="shared" si="822"/>
        <v>749134</v>
      </c>
      <c r="V649" s="111">
        <f t="shared" si="823"/>
        <v>0</v>
      </c>
      <c r="W649" s="111">
        <f t="shared" si="824"/>
        <v>0</v>
      </c>
      <c r="X649" s="111"/>
      <c r="Y649" s="112">
        <f t="shared" si="825"/>
        <v>0</v>
      </c>
    </row>
    <row r="650" spans="1:25" s="108" customFormat="1" ht="30" customHeight="1" x14ac:dyDescent="0.25">
      <c r="A650" s="115" t="s">
        <v>115</v>
      </c>
      <c r="B650" s="114" t="s">
        <v>39</v>
      </c>
      <c r="C650" s="116"/>
      <c r="D650" s="111"/>
      <c r="E650" s="111">
        <f t="shared" si="814"/>
        <v>749134</v>
      </c>
      <c r="F650" s="111">
        <f t="shared" si="815"/>
        <v>749134</v>
      </c>
      <c r="G650" s="111">
        <f t="shared" si="816"/>
        <v>0</v>
      </c>
      <c r="H650" s="111"/>
      <c r="I650" s="111"/>
      <c r="J650" s="111">
        <v>749134</v>
      </c>
      <c r="K650" s="111">
        <f t="shared" si="818"/>
        <v>749134</v>
      </c>
      <c r="L650" s="112"/>
      <c r="M650" s="112"/>
      <c r="N650" s="113">
        <v>749134</v>
      </c>
      <c r="O650" s="111"/>
      <c r="P650" s="111">
        <f t="shared" si="820"/>
        <v>749134</v>
      </c>
      <c r="Q650" s="111"/>
      <c r="R650" s="111"/>
      <c r="S650" s="112">
        <v>749134</v>
      </c>
      <c r="T650" s="111"/>
      <c r="U650" s="112">
        <f t="shared" si="822"/>
        <v>749134</v>
      </c>
      <c r="V650" s="111">
        <f t="shared" si="823"/>
        <v>0</v>
      </c>
      <c r="W650" s="111">
        <f t="shared" si="824"/>
        <v>0</v>
      </c>
      <c r="X650" s="111"/>
      <c r="Y650" s="112">
        <f t="shared" si="825"/>
        <v>0</v>
      </c>
    </row>
    <row r="651" spans="1:25" s="108" customFormat="1" ht="30" customHeight="1" x14ac:dyDescent="0.25">
      <c r="A651" s="115" t="s">
        <v>117</v>
      </c>
      <c r="B651" s="114" t="s">
        <v>118</v>
      </c>
      <c r="C651" s="110">
        <v>100030000000</v>
      </c>
      <c r="D651" s="111"/>
      <c r="E651" s="111">
        <f t="shared" si="814"/>
        <v>746959.95</v>
      </c>
      <c r="F651" s="111">
        <f t="shared" si="815"/>
        <v>746959.95</v>
      </c>
      <c r="G651" s="111">
        <f t="shared" si="816"/>
        <v>0</v>
      </c>
      <c r="H651" s="111">
        <f t="shared" ref="H651:J652" si="853">H652</f>
        <v>0</v>
      </c>
      <c r="I651" s="111">
        <f t="shared" si="853"/>
        <v>0</v>
      </c>
      <c r="J651" s="111">
        <f t="shared" si="853"/>
        <v>746959.95</v>
      </c>
      <c r="K651" s="111">
        <f t="shared" si="818"/>
        <v>746959.95</v>
      </c>
      <c r="L651" s="112">
        <f t="shared" ref="L651:R652" si="854">L652</f>
        <v>0</v>
      </c>
      <c r="M651" s="112">
        <f t="shared" si="854"/>
        <v>0</v>
      </c>
      <c r="N651" s="113">
        <f t="shared" si="854"/>
        <v>746959.95</v>
      </c>
      <c r="O651" s="111">
        <f t="shared" si="854"/>
        <v>0</v>
      </c>
      <c r="P651" s="111">
        <f t="shared" si="820"/>
        <v>746959.95</v>
      </c>
      <c r="Q651" s="111">
        <f t="shared" si="854"/>
        <v>0</v>
      </c>
      <c r="R651" s="111">
        <f t="shared" si="854"/>
        <v>0</v>
      </c>
      <c r="S651" s="112">
        <f t="shared" ref="S651:T652" si="855">S652</f>
        <v>733079.05</v>
      </c>
      <c r="T651" s="111">
        <f t="shared" si="855"/>
        <v>0</v>
      </c>
      <c r="U651" s="112">
        <f t="shared" si="822"/>
        <v>733079.05</v>
      </c>
      <c r="V651" s="111">
        <f t="shared" si="823"/>
        <v>0</v>
      </c>
      <c r="W651" s="111">
        <f t="shared" si="824"/>
        <v>0</v>
      </c>
      <c r="X651" s="111"/>
      <c r="Y651" s="112">
        <f t="shared" si="825"/>
        <v>13880.899999999907</v>
      </c>
    </row>
    <row r="652" spans="1:25" s="108" customFormat="1" ht="30" customHeight="1" x14ac:dyDescent="0.25">
      <c r="A652" s="115" t="s">
        <v>119</v>
      </c>
      <c r="B652" s="114" t="s">
        <v>120</v>
      </c>
      <c r="C652" s="110">
        <v>100030300011</v>
      </c>
      <c r="D652" s="111"/>
      <c r="E652" s="111">
        <f t="shared" si="814"/>
        <v>746959.95</v>
      </c>
      <c r="F652" s="111">
        <f t="shared" si="815"/>
        <v>746959.95</v>
      </c>
      <c r="G652" s="111">
        <f t="shared" si="816"/>
        <v>0</v>
      </c>
      <c r="H652" s="111">
        <f t="shared" si="853"/>
        <v>0</v>
      </c>
      <c r="I652" s="111">
        <f t="shared" si="853"/>
        <v>0</v>
      </c>
      <c r="J652" s="111">
        <f t="shared" si="853"/>
        <v>746959.95</v>
      </c>
      <c r="K652" s="111">
        <f t="shared" si="818"/>
        <v>746959.95</v>
      </c>
      <c r="L652" s="112">
        <f t="shared" si="854"/>
        <v>0</v>
      </c>
      <c r="M652" s="112">
        <f t="shared" si="854"/>
        <v>0</v>
      </c>
      <c r="N652" s="113">
        <f t="shared" si="854"/>
        <v>746959.95</v>
      </c>
      <c r="O652" s="111">
        <f t="shared" si="854"/>
        <v>0</v>
      </c>
      <c r="P652" s="111">
        <f t="shared" si="820"/>
        <v>746959.95</v>
      </c>
      <c r="Q652" s="111">
        <f t="shared" si="854"/>
        <v>0</v>
      </c>
      <c r="R652" s="111">
        <f t="shared" si="854"/>
        <v>0</v>
      </c>
      <c r="S652" s="112">
        <f t="shared" si="855"/>
        <v>733079.05</v>
      </c>
      <c r="T652" s="111">
        <f t="shared" si="855"/>
        <v>0</v>
      </c>
      <c r="U652" s="112">
        <f t="shared" si="822"/>
        <v>733079.05</v>
      </c>
      <c r="V652" s="111">
        <f t="shared" si="823"/>
        <v>0</v>
      </c>
      <c r="W652" s="111">
        <f t="shared" si="824"/>
        <v>0</v>
      </c>
      <c r="X652" s="111"/>
      <c r="Y652" s="112">
        <f t="shared" si="825"/>
        <v>13880.899999999907</v>
      </c>
    </row>
    <row r="653" spans="1:25" s="108" customFormat="1" ht="30" customHeight="1" x14ac:dyDescent="0.25">
      <c r="A653" s="115" t="s">
        <v>121</v>
      </c>
      <c r="B653" s="114" t="s">
        <v>39</v>
      </c>
      <c r="C653" s="116"/>
      <c r="D653" s="111"/>
      <c r="E653" s="111">
        <f t="shared" si="814"/>
        <v>746959.95</v>
      </c>
      <c r="F653" s="111">
        <f t="shared" si="815"/>
        <v>746959.95</v>
      </c>
      <c r="G653" s="111">
        <f t="shared" si="816"/>
        <v>0</v>
      </c>
      <c r="H653" s="111"/>
      <c r="I653" s="111"/>
      <c r="J653" s="111">
        <v>746959.95</v>
      </c>
      <c r="K653" s="111">
        <f t="shared" si="818"/>
        <v>746959.95</v>
      </c>
      <c r="L653" s="112"/>
      <c r="M653" s="112"/>
      <c r="N653" s="113">
        <v>746959.95</v>
      </c>
      <c r="O653" s="111"/>
      <c r="P653" s="111">
        <f t="shared" si="820"/>
        <v>746959.95</v>
      </c>
      <c r="Q653" s="111"/>
      <c r="R653" s="111"/>
      <c r="S653" s="112">
        <v>733079.05</v>
      </c>
      <c r="T653" s="111"/>
      <c r="U653" s="112">
        <f t="shared" si="822"/>
        <v>733079.05</v>
      </c>
      <c r="V653" s="111">
        <f t="shared" si="823"/>
        <v>0</v>
      </c>
      <c r="W653" s="111">
        <f t="shared" si="824"/>
        <v>0</v>
      </c>
      <c r="X653" s="111"/>
      <c r="Y653" s="112">
        <f t="shared" si="825"/>
        <v>13880.899999999907</v>
      </c>
    </row>
    <row r="654" spans="1:25" s="108" customFormat="1" ht="30" customHeight="1" x14ac:dyDescent="0.25">
      <c r="A654" s="115" t="s">
        <v>123</v>
      </c>
      <c r="B654" s="114" t="s">
        <v>124</v>
      </c>
      <c r="C654" s="110">
        <v>100030000000</v>
      </c>
      <c r="D654" s="111"/>
      <c r="E654" s="111">
        <f t="shared" si="814"/>
        <v>1054111.74</v>
      </c>
      <c r="F654" s="111">
        <f t="shared" si="815"/>
        <v>1054111.74</v>
      </c>
      <c r="G654" s="111">
        <f t="shared" si="816"/>
        <v>0</v>
      </c>
      <c r="H654" s="111">
        <f t="shared" ref="H654:J655" si="856">H655</f>
        <v>0</v>
      </c>
      <c r="I654" s="111">
        <f t="shared" si="856"/>
        <v>0</v>
      </c>
      <c r="J654" s="111">
        <f t="shared" si="856"/>
        <v>1054111.74</v>
      </c>
      <c r="K654" s="111">
        <f t="shared" si="818"/>
        <v>1054111.74</v>
      </c>
      <c r="L654" s="112">
        <f t="shared" ref="L654:R655" si="857">L655</f>
        <v>0</v>
      </c>
      <c r="M654" s="112">
        <f t="shared" si="857"/>
        <v>0</v>
      </c>
      <c r="N654" s="113">
        <f t="shared" si="857"/>
        <v>1054111.7399999998</v>
      </c>
      <c r="O654" s="111">
        <f t="shared" si="857"/>
        <v>0</v>
      </c>
      <c r="P654" s="111">
        <f t="shared" si="820"/>
        <v>1054111.7399999998</v>
      </c>
      <c r="Q654" s="111">
        <f t="shared" si="857"/>
        <v>0</v>
      </c>
      <c r="R654" s="111">
        <f t="shared" si="857"/>
        <v>0</v>
      </c>
      <c r="S654" s="112">
        <f t="shared" ref="S654:T655" si="858">S655</f>
        <v>1054111.7399999998</v>
      </c>
      <c r="T654" s="111">
        <f t="shared" si="858"/>
        <v>0</v>
      </c>
      <c r="U654" s="112">
        <f t="shared" si="822"/>
        <v>1054111.7399999998</v>
      </c>
      <c r="V654" s="111">
        <f t="shared" si="823"/>
        <v>0</v>
      </c>
      <c r="W654" s="111">
        <f t="shared" si="824"/>
        <v>0</v>
      </c>
      <c r="X654" s="111"/>
      <c r="Y654" s="112">
        <f t="shared" si="825"/>
        <v>0</v>
      </c>
    </row>
    <row r="655" spans="1:25" s="108" customFormat="1" ht="30" customHeight="1" x14ac:dyDescent="0.25">
      <c r="A655" s="115" t="s">
        <v>125</v>
      </c>
      <c r="B655" s="114" t="s">
        <v>126</v>
      </c>
      <c r="C655" s="110">
        <v>100030300012</v>
      </c>
      <c r="D655" s="111"/>
      <c r="E655" s="111">
        <f t="shared" si="814"/>
        <v>1054111.74</v>
      </c>
      <c r="F655" s="111">
        <f t="shared" si="815"/>
        <v>1054111.74</v>
      </c>
      <c r="G655" s="111">
        <f t="shared" si="816"/>
        <v>0</v>
      </c>
      <c r="H655" s="111">
        <f t="shared" si="856"/>
        <v>0</v>
      </c>
      <c r="I655" s="111">
        <f t="shared" si="856"/>
        <v>0</v>
      </c>
      <c r="J655" s="111">
        <f t="shared" si="856"/>
        <v>1054111.74</v>
      </c>
      <c r="K655" s="111">
        <f t="shared" si="818"/>
        <v>1054111.74</v>
      </c>
      <c r="L655" s="112">
        <f t="shared" si="857"/>
        <v>0</v>
      </c>
      <c r="M655" s="112">
        <f t="shared" si="857"/>
        <v>0</v>
      </c>
      <c r="N655" s="113">
        <f t="shared" si="857"/>
        <v>1054111.7399999998</v>
      </c>
      <c r="O655" s="111">
        <f t="shared" si="857"/>
        <v>0</v>
      </c>
      <c r="P655" s="111">
        <f t="shared" si="820"/>
        <v>1054111.7399999998</v>
      </c>
      <c r="Q655" s="111">
        <f t="shared" si="857"/>
        <v>0</v>
      </c>
      <c r="R655" s="111">
        <f t="shared" si="857"/>
        <v>0</v>
      </c>
      <c r="S655" s="112">
        <f t="shared" si="858"/>
        <v>1054111.7399999998</v>
      </c>
      <c r="T655" s="111">
        <f t="shared" si="858"/>
        <v>0</v>
      </c>
      <c r="U655" s="112">
        <f t="shared" si="822"/>
        <v>1054111.7399999998</v>
      </c>
      <c r="V655" s="111">
        <f t="shared" si="823"/>
        <v>0</v>
      </c>
      <c r="W655" s="111">
        <f t="shared" si="824"/>
        <v>0</v>
      </c>
      <c r="X655" s="111"/>
      <c r="Y655" s="112">
        <f t="shared" si="825"/>
        <v>0</v>
      </c>
    </row>
    <row r="656" spans="1:25" s="108" customFormat="1" ht="30" customHeight="1" x14ac:dyDescent="0.25">
      <c r="A656" s="115" t="s">
        <v>127</v>
      </c>
      <c r="B656" s="114" t="s">
        <v>39</v>
      </c>
      <c r="C656" s="116"/>
      <c r="D656" s="111"/>
      <c r="E656" s="111">
        <f t="shared" si="814"/>
        <v>1054111.74</v>
      </c>
      <c r="F656" s="111">
        <f t="shared" si="815"/>
        <v>1054111.74</v>
      </c>
      <c r="G656" s="111">
        <f t="shared" si="816"/>
        <v>0</v>
      </c>
      <c r="H656" s="111"/>
      <c r="I656" s="111"/>
      <c r="J656" s="111">
        <v>1054111.74</v>
      </c>
      <c r="K656" s="111">
        <f t="shared" si="818"/>
        <v>1054111.74</v>
      </c>
      <c r="L656" s="112"/>
      <c r="M656" s="112"/>
      <c r="N656" s="113">
        <v>1054111.7399999998</v>
      </c>
      <c r="O656" s="111"/>
      <c r="P656" s="111">
        <f t="shared" si="820"/>
        <v>1054111.7399999998</v>
      </c>
      <c r="Q656" s="111"/>
      <c r="R656" s="111"/>
      <c r="S656" s="112">
        <v>1054111.7399999998</v>
      </c>
      <c r="T656" s="111"/>
      <c r="U656" s="112">
        <f t="shared" si="822"/>
        <v>1054111.7399999998</v>
      </c>
      <c r="V656" s="111">
        <f t="shared" si="823"/>
        <v>0</v>
      </c>
      <c r="W656" s="111">
        <f t="shared" si="824"/>
        <v>0</v>
      </c>
      <c r="X656" s="111"/>
      <c r="Y656" s="112">
        <f t="shared" si="825"/>
        <v>0</v>
      </c>
    </row>
    <row r="657" spans="1:25" s="108" customFormat="1" ht="30" customHeight="1" x14ac:dyDescent="0.25">
      <c r="A657" s="115" t="s">
        <v>129</v>
      </c>
      <c r="B657" s="114" t="s">
        <v>130</v>
      </c>
      <c r="C657" s="110">
        <v>100030000000</v>
      </c>
      <c r="D657" s="111">
        <f t="shared" ref="D657:D658" si="859">D658</f>
        <v>0</v>
      </c>
      <c r="E657" s="111">
        <f>E658</f>
        <v>4323894.870000001</v>
      </c>
      <c r="F657" s="111">
        <f t="shared" si="815"/>
        <v>4323894.870000001</v>
      </c>
      <c r="G657" s="111">
        <f>G658</f>
        <v>16720105</v>
      </c>
      <c r="H657" s="111">
        <f t="shared" ref="H657:J658" si="860">H658</f>
        <v>0</v>
      </c>
      <c r="I657" s="111">
        <f t="shared" si="860"/>
        <v>-12396210.129999999</v>
      </c>
      <c r="J657" s="111">
        <f t="shared" si="860"/>
        <v>0</v>
      </c>
      <c r="K657" s="111">
        <f t="shared" ref="K657:K658" si="861">SUM(G657:J657)</f>
        <v>4323894.870000001</v>
      </c>
      <c r="L657" s="112">
        <f t="shared" ref="L657:T658" si="862">L658</f>
        <v>0</v>
      </c>
      <c r="M657" s="112">
        <f t="shared" si="862"/>
        <v>0</v>
      </c>
      <c r="N657" s="113">
        <f t="shared" si="862"/>
        <v>4323894.05</v>
      </c>
      <c r="O657" s="111">
        <f t="shared" si="862"/>
        <v>0</v>
      </c>
      <c r="P657" s="111">
        <f t="shared" si="820"/>
        <v>4323894.05</v>
      </c>
      <c r="Q657" s="111">
        <f t="shared" si="862"/>
        <v>0</v>
      </c>
      <c r="R657" s="111">
        <f t="shared" si="862"/>
        <v>0</v>
      </c>
      <c r="S657" s="112">
        <f t="shared" si="862"/>
        <v>4323894.05</v>
      </c>
      <c r="T657" s="111">
        <f t="shared" si="862"/>
        <v>0</v>
      </c>
      <c r="U657" s="112">
        <f t="shared" si="822"/>
        <v>4323894.05</v>
      </c>
      <c r="V657" s="111">
        <v>0</v>
      </c>
      <c r="W657" s="111">
        <f t="shared" si="824"/>
        <v>0.8200000012293458</v>
      </c>
      <c r="X657" s="111">
        <f t="shared" ref="X657:X658" si="863">X658</f>
        <v>0</v>
      </c>
      <c r="Y657" s="112">
        <f t="shared" si="825"/>
        <v>0</v>
      </c>
    </row>
    <row r="658" spans="1:25" s="108" customFormat="1" ht="30" customHeight="1" x14ac:dyDescent="0.25">
      <c r="A658" s="115" t="s">
        <v>131</v>
      </c>
      <c r="B658" s="114" t="s">
        <v>132</v>
      </c>
      <c r="C658" s="110">
        <v>100030100000</v>
      </c>
      <c r="D658" s="111">
        <f t="shared" si="859"/>
        <v>0</v>
      </c>
      <c r="E658" s="111">
        <f>E659</f>
        <v>4323894.870000001</v>
      </c>
      <c r="F658" s="111">
        <f t="shared" si="815"/>
        <v>4323894.870000001</v>
      </c>
      <c r="G658" s="111">
        <f>G659</f>
        <v>16720105</v>
      </c>
      <c r="H658" s="111">
        <f t="shared" si="860"/>
        <v>0</v>
      </c>
      <c r="I658" s="111">
        <f t="shared" si="860"/>
        <v>-12396210.129999999</v>
      </c>
      <c r="J658" s="111">
        <f t="shared" si="860"/>
        <v>0</v>
      </c>
      <c r="K658" s="111">
        <f t="shared" si="861"/>
        <v>4323894.870000001</v>
      </c>
      <c r="L658" s="112">
        <f t="shared" si="862"/>
        <v>0</v>
      </c>
      <c r="M658" s="112">
        <f t="shared" si="862"/>
        <v>0</v>
      </c>
      <c r="N658" s="113">
        <f t="shared" si="862"/>
        <v>4323894.05</v>
      </c>
      <c r="O658" s="111">
        <f t="shared" si="862"/>
        <v>0</v>
      </c>
      <c r="P658" s="111">
        <f t="shared" si="820"/>
        <v>4323894.05</v>
      </c>
      <c r="Q658" s="111">
        <f t="shared" si="862"/>
        <v>0</v>
      </c>
      <c r="R658" s="111">
        <f t="shared" si="862"/>
        <v>0</v>
      </c>
      <c r="S658" s="112">
        <f t="shared" si="862"/>
        <v>4323894.05</v>
      </c>
      <c r="T658" s="111">
        <f t="shared" si="862"/>
        <v>0</v>
      </c>
      <c r="U658" s="112">
        <f t="shared" si="822"/>
        <v>4323894.05</v>
      </c>
      <c r="V658" s="111">
        <v>0</v>
      </c>
      <c r="W658" s="111">
        <f t="shared" si="824"/>
        <v>0.8200000012293458</v>
      </c>
      <c r="X658" s="111">
        <f t="shared" si="863"/>
        <v>0</v>
      </c>
      <c r="Y658" s="112">
        <f t="shared" si="825"/>
        <v>0</v>
      </c>
    </row>
    <row r="659" spans="1:25" s="108" customFormat="1" ht="30" customHeight="1" x14ac:dyDescent="0.25">
      <c r="A659" s="115" t="s">
        <v>133</v>
      </c>
      <c r="B659" s="114" t="s">
        <v>39</v>
      </c>
      <c r="C659" s="116"/>
      <c r="D659" s="111"/>
      <c r="E659" s="111">
        <f>SUM(G659:J659)</f>
        <v>4323894.870000001</v>
      </c>
      <c r="F659" s="111">
        <f t="shared" si="815"/>
        <v>4323894.870000001</v>
      </c>
      <c r="G659" s="111">
        <v>16720105</v>
      </c>
      <c r="H659" s="111"/>
      <c r="I659" s="111">
        <v>-12396210.129999999</v>
      </c>
      <c r="J659" s="111"/>
      <c r="K659" s="111">
        <f t="shared" si="818"/>
        <v>4323894.870000001</v>
      </c>
      <c r="L659" s="112"/>
      <c r="M659" s="112"/>
      <c r="N659" s="113">
        <v>4323894.05</v>
      </c>
      <c r="O659" s="111"/>
      <c r="P659" s="111">
        <f t="shared" si="820"/>
        <v>4323894.05</v>
      </c>
      <c r="Q659" s="111"/>
      <c r="R659" s="111"/>
      <c r="S659" s="112">
        <v>4323894.05</v>
      </c>
      <c r="T659" s="111"/>
      <c r="U659" s="112">
        <f t="shared" si="822"/>
        <v>4323894.05</v>
      </c>
      <c r="V659" s="111">
        <v>0</v>
      </c>
      <c r="W659" s="111">
        <f t="shared" si="824"/>
        <v>0.8200000012293458</v>
      </c>
      <c r="X659" s="111"/>
      <c r="Y659" s="112">
        <f t="shared" si="825"/>
        <v>0</v>
      </c>
    </row>
    <row r="660" spans="1:25" s="108" customFormat="1" ht="30" customHeight="1" x14ac:dyDescent="0.25">
      <c r="A660" s="115" t="s">
        <v>136</v>
      </c>
      <c r="B660" s="114" t="s">
        <v>137</v>
      </c>
      <c r="C660" s="110">
        <v>100030000000</v>
      </c>
      <c r="D660" s="111"/>
      <c r="E660" s="111">
        <f t="shared" si="814"/>
        <v>840905</v>
      </c>
      <c r="F660" s="111">
        <f t="shared" si="815"/>
        <v>840905</v>
      </c>
      <c r="G660" s="111">
        <f t="shared" si="816"/>
        <v>0</v>
      </c>
      <c r="H660" s="111">
        <f t="shared" ref="H660:J661" si="864">H661</f>
        <v>0</v>
      </c>
      <c r="I660" s="111">
        <f t="shared" si="864"/>
        <v>0</v>
      </c>
      <c r="J660" s="111">
        <f t="shared" si="864"/>
        <v>840905</v>
      </c>
      <c r="K660" s="111">
        <f t="shared" si="818"/>
        <v>840905</v>
      </c>
      <c r="L660" s="112">
        <f t="shared" ref="L660:R661" si="865">L661</f>
        <v>0</v>
      </c>
      <c r="M660" s="112">
        <f t="shared" si="865"/>
        <v>0</v>
      </c>
      <c r="N660" s="113">
        <f t="shared" si="865"/>
        <v>840905</v>
      </c>
      <c r="O660" s="111">
        <f t="shared" si="865"/>
        <v>0</v>
      </c>
      <c r="P660" s="111">
        <f t="shared" si="820"/>
        <v>840905</v>
      </c>
      <c r="Q660" s="111">
        <f t="shared" si="865"/>
        <v>0</v>
      </c>
      <c r="R660" s="111">
        <f t="shared" si="865"/>
        <v>0</v>
      </c>
      <c r="S660" s="112">
        <f t="shared" ref="S660:T661" si="866">S661</f>
        <v>840905</v>
      </c>
      <c r="T660" s="111">
        <f t="shared" si="866"/>
        <v>0</v>
      </c>
      <c r="U660" s="112">
        <f t="shared" si="822"/>
        <v>840905</v>
      </c>
      <c r="V660" s="111">
        <f t="shared" si="823"/>
        <v>0</v>
      </c>
      <c r="W660" s="111">
        <f t="shared" si="824"/>
        <v>0</v>
      </c>
      <c r="X660" s="111"/>
      <c r="Y660" s="112">
        <f t="shared" si="825"/>
        <v>0</v>
      </c>
    </row>
    <row r="661" spans="1:25" s="108" customFormat="1" ht="30" customHeight="1" x14ac:dyDescent="0.25">
      <c r="A661" s="115" t="s">
        <v>138</v>
      </c>
      <c r="B661" s="114" t="s">
        <v>139</v>
      </c>
      <c r="C661" s="110">
        <v>100030300014</v>
      </c>
      <c r="D661" s="111"/>
      <c r="E661" s="111">
        <f t="shared" si="814"/>
        <v>840905</v>
      </c>
      <c r="F661" s="111">
        <f t="shared" si="815"/>
        <v>840905</v>
      </c>
      <c r="G661" s="111">
        <f t="shared" si="816"/>
        <v>0</v>
      </c>
      <c r="H661" s="111">
        <f t="shared" si="864"/>
        <v>0</v>
      </c>
      <c r="I661" s="111">
        <f t="shared" si="864"/>
        <v>0</v>
      </c>
      <c r="J661" s="111">
        <f t="shared" si="864"/>
        <v>840905</v>
      </c>
      <c r="K661" s="111">
        <f t="shared" si="818"/>
        <v>840905</v>
      </c>
      <c r="L661" s="112">
        <f t="shared" si="865"/>
        <v>0</v>
      </c>
      <c r="M661" s="112">
        <f t="shared" si="865"/>
        <v>0</v>
      </c>
      <c r="N661" s="113">
        <f t="shared" si="865"/>
        <v>840905</v>
      </c>
      <c r="O661" s="111">
        <f t="shared" si="865"/>
        <v>0</v>
      </c>
      <c r="P661" s="111">
        <f t="shared" si="820"/>
        <v>840905</v>
      </c>
      <c r="Q661" s="111">
        <f t="shared" si="865"/>
        <v>0</v>
      </c>
      <c r="R661" s="111">
        <f t="shared" si="865"/>
        <v>0</v>
      </c>
      <c r="S661" s="112">
        <f t="shared" si="866"/>
        <v>840905</v>
      </c>
      <c r="T661" s="111">
        <f t="shared" si="866"/>
        <v>0</v>
      </c>
      <c r="U661" s="112">
        <f t="shared" si="822"/>
        <v>840905</v>
      </c>
      <c r="V661" s="111">
        <f t="shared" si="823"/>
        <v>0</v>
      </c>
      <c r="W661" s="111">
        <f t="shared" si="824"/>
        <v>0</v>
      </c>
      <c r="X661" s="111"/>
      <c r="Y661" s="112">
        <f t="shared" si="825"/>
        <v>0</v>
      </c>
    </row>
    <row r="662" spans="1:25" s="108" customFormat="1" ht="30" customHeight="1" x14ac:dyDescent="0.25">
      <c r="A662" s="115" t="s">
        <v>140</v>
      </c>
      <c r="B662" s="114" t="s">
        <v>39</v>
      </c>
      <c r="C662" s="116"/>
      <c r="D662" s="111"/>
      <c r="E662" s="111">
        <f t="shared" si="814"/>
        <v>840905</v>
      </c>
      <c r="F662" s="111">
        <f t="shared" si="815"/>
        <v>840905</v>
      </c>
      <c r="G662" s="111">
        <f t="shared" si="816"/>
        <v>0</v>
      </c>
      <c r="H662" s="111"/>
      <c r="I662" s="111"/>
      <c r="J662" s="111">
        <v>840905</v>
      </c>
      <c r="K662" s="111">
        <f t="shared" si="818"/>
        <v>840905</v>
      </c>
      <c r="L662" s="112"/>
      <c r="M662" s="112"/>
      <c r="N662" s="113">
        <v>840905</v>
      </c>
      <c r="O662" s="111"/>
      <c r="P662" s="111">
        <f t="shared" si="820"/>
        <v>840905</v>
      </c>
      <c r="Q662" s="111"/>
      <c r="R662" s="111"/>
      <c r="S662" s="112">
        <v>840905</v>
      </c>
      <c r="T662" s="111"/>
      <c r="U662" s="112">
        <f t="shared" si="822"/>
        <v>840905</v>
      </c>
      <c r="V662" s="111">
        <f t="shared" si="823"/>
        <v>0</v>
      </c>
      <c r="W662" s="111">
        <f t="shared" si="824"/>
        <v>0</v>
      </c>
      <c r="X662" s="111"/>
      <c r="Y662" s="112">
        <f t="shared" si="825"/>
        <v>0</v>
      </c>
    </row>
    <row r="663" spans="1:25" s="108" customFormat="1" ht="30" customHeight="1" x14ac:dyDescent="0.25">
      <c r="A663" s="115" t="s">
        <v>142</v>
      </c>
      <c r="B663" s="114" t="s">
        <v>143</v>
      </c>
      <c r="C663" s="110">
        <v>100030000000</v>
      </c>
      <c r="D663" s="111"/>
      <c r="E663" s="111">
        <f t="shared" si="814"/>
        <v>799260</v>
      </c>
      <c r="F663" s="111">
        <f t="shared" si="815"/>
        <v>799260</v>
      </c>
      <c r="G663" s="111">
        <f t="shared" si="816"/>
        <v>0</v>
      </c>
      <c r="H663" s="111">
        <f t="shared" ref="H663:J664" si="867">H664</f>
        <v>0</v>
      </c>
      <c r="I663" s="111">
        <f t="shared" si="867"/>
        <v>0</v>
      </c>
      <c r="J663" s="111">
        <f t="shared" si="867"/>
        <v>799260</v>
      </c>
      <c r="K663" s="111">
        <f t="shared" si="818"/>
        <v>799260</v>
      </c>
      <c r="L663" s="112">
        <f t="shared" ref="L663:R664" si="868">L664</f>
        <v>0</v>
      </c>
      <c r="M663" s="112">
        <f t="shared" si="868"/>
        <v>0</v>
      </c>
      <c r="N663" s="113">
        <f t="shared" si="868"/>
        <v>799260</v>
      </c>
      <c r="O663" s="111">
        <f t="shared" si="868"/>
        <v>0</v>
      </c>
      <c r="P663" s="111">
        <f t="shared" si="820"/>
        <v>799260</v>
      </c>
      <c r="Q663" s="111">
        <f t="shared" si="868"/>
        <v>0</v>
      </c>
      <c r="R663" s="111">
        <f t="shared" si="868"/>
        <v>0</v>
      </c>
      <c r="S663" s="112">
        <f t="shared" ref="S663:T664" si="869">S664</f>
        <v>754643.5</v>
      </c>
      <c r="T663" s="111">
        <f t="shared" si="869"/>
        <v>0</v>
      </c>
      <c r="U663" s="112">
        <f t="shared" si="822"/>
        <v>754643.5</v>
      </c>
      <c r="V663" s="111">
        <f t="shared" si="823"/>
        <v>0</v>
      </c>
      <c r="W663" s="111">
        <f t="shared" si="824"/>
        <v>0</v>
      </c>
      <c r="X663" s="111"/>
      <c r="Y663" s="112">
        <f t="shared" si="825"/>
        <v>44616.5</v>
      </c>
    </row>
    <row r="664" spans="1:25" s="108" customFormat="1" ht="30" customHeight="1" x14ac:dyDescent="0.25">
      <c r="A664" s="115" t="s">
        <v>144</v>
      </c>
      <c r="B664" s="114" t="s">
        <v>145</v>
      </c>
      <c r="C664" s="110">
        <v>100030300016</v>
      </c>
      <c r="D664" s="111"/>
      <c r="E664" s="111">
        <f t="shared" si="814"/>
        <v>799260</v>
      </c>
      <c r="F664" s="111">
        <f t="shared" si="815"/>
        <v>799260</v>
      </c>
      <c r="G664" s="111">
        <f t="shared" si="816"/>
        <v>0</v>
      </c>
      <c r="H664" s="111">
        <f t="shared" si="867"/>
        <v>0</v>
      </c>
      <c r="I664" s="111">
        <f t="shared" si="867"/>
        <v>0</v>
      </c>
      <c r="J664" s="111">
        <f t="shared" si="867"/>
        <v>799260</v>
      </c>
      <c r="K664" s="111">
        <f t="shared" si="818"/>
        <v>799260</v>
      </c>
      <c r="L664" s="112">
        <f t="shared" si="868"/>
        <v>0</v>
      </c>
      <c r="M664" s="112">
        <f t="shared" si="868"/>
        <v>0</v>
      </c>
      <c r="N664" s="113">
        <f t="shared" si="868"/>
        <v>799260</v>
      </c>
      <c r="O664" s="111">
        <f t="shared" si="868"/>
        <v>0</v>
      </c>
      <c r="P664" s="111">
        <f t="shared" si="820"/>
        <v>799260</v>
      </c>
      <c r="Q664" s="111">
        <f t="shared" si="868"/>
        <v>0</v>
      </c>
      <c r="R664" s="111">
        <f t="shared" si="868"/>
        <v>0</v>
      </c>
      <c r="S664" s="112">
        <f t="shared" si="869"/>
        <v>754643.5</v>
      </c>
      <c r="T664" s="111">
        <f t="shared" si="869"/>
        <v>0</v>
      </c>
      <c r="U664" s="112">
        <f t="shared" si="822"/>
        <v>754643.5</v>
      </c>
      <c r="V664" s="111">
        <f t="shared" si="823"/>
        <v>0</v>
      </c>
      <c r="W664" s="111">
        <f t="shared" si="824"/>
        <v>0</v>
      </c>
      <c r="X664" s="111"/>
      <c r="Y664" s="112">
        <f t="shared" si="825"/>
        <v>44616.5</v>
      </c>
    </row>
    <row r="665" spans="1:25" s="108" customFormat="1" ht="30" customHeight="1" x14ac:dyDescent="0.25">
      <c r="A665" s="115" t="s">
        <v>146</v>
      </c>
      <c r="B665" s="114" t="s">
        <v>39</v>
      </c>
      <c r="C665" s="116"/>
      <c r="D665" s="111"/>
      <c r="E665" s="111">
        <f t="shared" si="814"/>
        <v>799260</v>
      </c>
      <c r="F665" s="111">
        <f t="shared" si="815"/>
        <v>799260</v>
      </c>
      <c r="G665" s="111">
        <f t="shared" si="816"/>
        <v>0</v>
      </c>
      <c r="H665" s="111"/>
      <c r="I665" s="111"/>
      <c r="J665" s="111">
        <v>799260</v>
      </c>
      <c r="K665" s="111">
        <f t="shared" si="818"/>
        <v>799260</v>
      </c>
      <c r="L665" s="112"/>
      <c r="M665" s="112"/>
      <c r="N665" s="113">
        <v>799260</v>
      </c>
      <c r="O665" s="111"/>
      <c r="P665" s="111">
        <f t="shared" si="820"/>
        <v>799260</v>
      </c>
      <c r="Q665" s="111"/>
      <c r="R665" s="111"/>
      <c r="S665" s="112">
        <v>754643.5</v>
      </c>
      <c r="T665" s="111"/>
      <c r="U665" s="112">
        <f t="shared" si="822"/>
        <v>754643.5</v>
      </c>
      <c r="V665" s="111">
        <f t="shared" si="823"/>
        <v>0</v>
      </c>
      <c r="W665" s="111">
        <f t="shared" si="824"/>
        <v>0</v>
      </c>
      <c r="X665" s="111"/>
      <c r="Y665" s="112">
        <f t="shared" si="825"/>
        <v>44616.5</v>
      </c>
    </row>
    <row r="666" spans="1:25" s="108" customFormat="1" ht="30" customHeight="1" x14ac:dyDescent="0.25">
      <c r="A666" s="115" t="s">
        <v>148</v>
      </c>
      <c r="B666" s="114" t="s">
        <v>149</v>
      </c>
      <c r="C666" s="110">
        <v>100030000000</v>
      </c>
      <c r="D666" s="111"/>
      <c r="E666" s="111">
        <f t="shared" si="814"/>
        <v>786632.89</v>
      </c>
      <c r="F666" s="111">
        <f t="shared" si="815"/>
        <v>786632.89</v>
      </c>
      <c r="G666" s="111">
        <f t="shared" si="816"/>
        <v>0</v>
      </c>
      <c r="H666" s="111">
        <f t="shared" ref="H666:J667" si="870">H667</f>
        <v>0</v>
      </c>
      <c r="I666" s="111">
        <f t="shared" si="870"/>
        <v>0</v>
      </c>
      <c r="J666" s="111">
        <f t="shared" si="870"/>
        <v>786632.89</v>
      </c>
      <c r="K666" s="111">
        <f t="shared" si="818"/>
        <v>786632.89</v>
      </c>
      <c r="L666" s="112">
        <f t="shared" ref="L666:R667" si="871">L667</f>
        <v>0</v>
      </c>
      <c r="M666" s="112">
        <f t="shared" si="871"/>
        <v>0</v>
      </c>
      <c r="N666" s="113">
        <f t="shared" si="871"/>
        <v>757854.24</v>
      </c>
      <c r="O666" s="111">
        <f t="shared" si="871"/>
        <v>0</v>
      </c>
      <c r="P666" s="111">
        <f t="shared" si="820"/>
        <v>757854.24</v>
      </c>
      <c r="Q666" s="111">
        <f t="shared" si="871"/>
        <v>0</v>
      </c>
      <c r="R666" s="111">
        <f t="shared" si="871"/>
        <v>0</v>
      </c>
      <c r="S666" s="112">
        <f t="shared" ref="S666:T667" si="872">S667</f>
        <v>757854.24</v>
      </c>
      <c r="T666" s="111">
        <f t="shared" si="872"/>
        <v>0</v>
      </c>
      <c r="U666" s="112">
        <f t="shared" si="822"/>
        <v>757854.24</v>
      </c>
      <c r="V666" s="111">
        <f t="shared" si="823"/>
        <v>0</v>
      </c>
      <c r="W666" s="111">
        <f t="shared" si="824"/>
        <v>28778.650000000023</v>
      </c>
      <c r="X666" s="111"/>
      <c r="Y666" s="112">
        <f t="shared" si="825"/>
        <v>0</v>
      </c>
    </row>
    <row r="667" spans="1:25" s="108" customFormat="1" ht="30" customHeight="1" x14ac:dyDescent="0.25">
      <c r="A667" s="115" t="s">
        <v>150</v>
      </c>
      <c r="B667" s="114" t="s">
        <v>151</v>
      </c>
      <c r="C667" s="110">
        <v>100030300017</v>
      </c>
      <c r="D667" s="111"/>
      <c r="E667" s="111">
        <f t="shared" si="814"/>
        <v>786632.89</v>
      </c>
      <c r="F667" s="111">
        <f t="shared" si="815"/>
        <v>786632.89</v>
      </c>
      <c r="G667" s="111">
        <f t="shared" si="816"/>
        <v>0</v>
      </c>
      <c r="H667" s="111">
        <f t="shared" si="870"/>
        <v>0</v>
      </c>
      <c r="I667" s="111">
        <f t="shared" si="870"/>
        <v>0</v>
      </c>
      <c r="J667" s="111">
        <f t="shared" si="870"/>
        <v>786632.89</v>
      </c>
      <c r="K667" s="111">
        <f t="shared" si="818"/>
        <v>786632.89</v>
      </c>
      <c r="L667" s="112">
        <f t="shared" si="871"/>
        <v>0</v>
      </c>
      <c r="M667" s="112">
        <f t="shared" si="871"/>
        <v>0</v>
      </c>
      <c r="N667" s="113">
        <f t="shared" si="871"/>
        <v>757854.24</v>
      </c>
      <c r="O667" s="111">
        <f t="shared" si="871"/>
        <v>0</v>
      </c>
      <c r="P667" s="111">
        <f t="shared" si="820"/>
        <v>757854.24</v>
      </c>
      <c r="Q667" s="111">
        <f t="shared" si="871"/>
        <v>0</v>
      </c>
      <c r="R667" s="111">
        <f t="shared" si="871"/>
        <v>0</v>
      </c>
      <c r="S667" s="112">
        <f t="shared" si="872"/>
        <v>757854.24</v>
      </c>
      <c r="T667" s="111">
        <f t="shared" si="872"/>
        <v>0</v>
      </c>
      <c r="U667" s="112">
        <f t="shared" si="822"/>
        <v>757854.24</v>
      </c>
      <c r="V667" s="111">
        <f t="shared" si="823"/>
        <v>0</v>
      </c>
      <c r="W667" s="111">
        <f t="shared" si="824"/>
        <v>28778.650000000023</v>
      </c>
      <c r="X667" s="111"/>
      <c r="Y667" s="112">
        <f t="shared" si="825"/>
        <v>0</v>
      </c>
    </row>
    <row r="668" spans="1:25" s="108" customFormat="1" ht="30" customHeight="1" x14ac:dyDescent="0.25">
      <c r="A668" s="115" t="s">
        <v>152</v>
      </c>
      <c r="B668" s="114" t="s">
        <v>39</v>
      </c>
      <c r="C668" s="116"/>
      <c r="D668" s="111"/>
      <c r="E668" s="111">
        <f t="shared" si="814"/>
        <v>786632.89</v>
      </c>
      <c r="F668" s="111">
        <f t="shared" si="815"/>
        <v>786632.89</v>
      </c>
      <c r="G668" s="111">
        <f t="shared" si="816"/>
        <v>0</v>
      </c>
      <c r="H668" s="111"/>
      <c r="I668" s="111"/>
      <c r="J668" s="111">
        <v>786632.89</v>
      </c>
      <c r="K668" s="111">
        <f t="shared" si="818"/>
        <v>786632.89</v>
      </c>
      <c r="L668" s="112"/>
      <c r="M668" s="112"/>
      <c r="N668" s="113">
        <v>757854.24</v>
      </c>
      <c r="O668" s="111"/>
      <c r="P668" s="111">
        <f t="shared" si="820"/>
        <v>757854.24</v>
      </c>
      <c r="Q668" s="111"/>
      <c r="R668" s="111"/>
      <c r="S668" s="112">
        <v>757854.24</v>
      </c>
      <c r="T668" s="111"/>
      <c r="U668" s="112">
        <f t="shared" si="822"/>
        <v>757854.24</v>
      </c>
      <c r="V668" s="111">
        <f t="shared" si="823"/>
        <v>0</v>
      </c>
      <c r="W668" s="111">
        <f t="shared" si="824"/>
        <v>28778.650000000023</v>
      </c>
      <c r="X668" s="111"/>
      <c r="Y668" s="112">
        <f t="shared" si="825"/>
        <v>0</v>
      </c>
    </row>
    <row r="669" spans="1:25" s="98" customFormat="1" ht="30" customHeight="1" x14ac:dyDescent="0.25">
      <c r="A669" s="98" t="s">
        <v>190</v>
      </c>
      <c r="B669" s="99" t="s">
        <v>154</v>
      </c>
      <c r="C669" s="105"/>
      <c r="D669" s="101">
        <f>D670</f>
        <v>0</v>
      </c>
      <c r="E669" s="101">
        <f t="shared" ref="E669:X669" si="873">E670</f>
        <v>2026616</v>
      </c>
      <c r="F669" s="101">
        <f t="shared" si="873"/>
        <v>2026616</v>
      </c>
      <c r="G669" s="101">
        <f>E669</f>
        <v>2026616</v>
      </c>
      <c r="H669" s="101"/>
      <c r="I669" s="101">
        <f t="shared" si="873"/>
        <v>0</v>
      </c>
      <c r="J669" s="101">
        <f t="shared" si="873"/>
        <v>0</v>
      </c>
      <c r="K669" s="101">
        <f t="shared" ref="K669:K692" si="874">SUM(G669:J669)</f>
        <v>2026616</v>
      </c>
      <c r="L669" s="102">
        <f t="shared" si="873"/>
        <v>226039.15</v>
      </c>
      <c r="M669" s="102">
        <f t="shared" si="873"/>
        <v>887630.98</v>
      </c>
      <c r="N669" s="103">
        <f t="shared" si="873"/>
        <v>608323</v>
      </c>
      <c r="O669" s="101">
        <f t="shared" si="873"/>
        <v>0</v>
      </c>
      <c r="P669" s="101">
        <f t="shared" ref="P669:P692" si="875">SUM(L669:O669)</f>
        <v>1721993.13</v>
      </c>
      <c r="Q669" s="101">
        <f t="shared" si="873"/>
        <v>175054.7</v>
      </c>
      <c r="R669" s="101">
        <f t="shared" si="873"/>
        <v>887630.98</v>
      </c>
      <c r="S669" s="102">
        <f t="shared" si="873"/>
        <v>283566</v>
      </c>
      <c r="T669" s="101">
        <f t="shared" si="873"/>
        <v>0</v>
      </c>
      <c r="U669" s="102">
        <f t="shared" ref="U669:U692" si="876">SUM(Q669:T669)</f>
        <v>1346251.68</v>
      </c>
      <c r="V669" s="101">
        <f t="shared" ref="V669:V692" si="877">F669-K669</f>
        <v>0</v>
      </c>
      <c r="W669" s="101">
        <f t="shared" si="740"/>
        <v>304622.87000000011</v>
      </c>
      <c r="X669" s="101">
        <f t="shared" si="873"/>
        <v>0</v>
      </c>
      <c r="Y669" s="102">
        <f t="shared" ref="Y669:Y692" si="878">P669-U669-X669</f>
        <v>375741.44999999995</v>
      </c>
    </row>
    <row r="670" spans="1:25" s="98" customFormat="1" ht="33.75" customHeight="1" x14ac:dyDescent="0.25">
      <c r="A670" s="98" t="s">
        <v>191</v>
      </c>
      <c r="B670" s="99" t="s">
        <v>154</v>
      </c>
      <c r="C670" s="107">
        <v>400800000000000</v>
      </c>
      <c r="D670" s="101">
        <f>D671</f>
        <v>0</v>
      </c>
      <c r="E670" s="101">
        <f t="shared" ref="E670:X672" si="879">E671</f>
        <v>2026616</v>
      </c>
      <c r="F670" s="101">
        <f t="shared" si="879"/>
        <v>2026616</v>
      </c>
      <c r="G670" s="101">
        <f t="shared" ref="G670:G688" si="880">E670</f>
        <v>2026616</v>
      </c>
      <c r="H670" s="101"/>
      <c r="I670" s="101">
        <f t="shared" si="879"/>
        <v>0</v>
      </c>
      <c r="J670" s="101">
        <f t="shared" si="879"/>
        <v>0</v>
      </c>
      <c r="K670" s="101">
        <f t="shared" si="874"/>
        <v>2026616</v>
      </c>
      <c r="L670" s="102">
        <f t="shared" si="879"/>
        <v>226039.15</v>
      </c>
      <c r="M670" s="102">
        <f t="shared" si="879"/>
        <v>887630.98</v>
      </c>
      <c r="N670" s="103">
        <f t="shared" si="879"/>
        <v>608323</v>
      </c>
      <c r="O670" s="101">
        <f t="shared" si="879"/>
        <v>0</v>
      </c>
      <c r="P670" s="101">
        <f t="shared" si="875"/>
        <v>1721993.13</v>
      </c>
      <c r="Q670" s="101">
        <f t="shared" si="879"/>
        <v>175054.7</v>
      </c>
      <c r="R670" s="101">
        <f t="shared" si="879"/>
        <v>887630.98</v>
      </c>
      <c r="S670" s="102">
        <f t="shared" si="879"/>
        <v>283566</v>
      </c>
      <c r="T670" s="101">
        <f t="shared" si="879"/>
        <v>0</v>
      </c>
      <c r="U670" s="102">
        <f t="shared" si="876"/>
        <v>1346251.68</v>
      </c>
      <c r="V670" s="101">
        <f t="shared" si="877"/>
        <v>0</v>
      </c>
      <c r="W670" s="101">
        <f t="shared" ref="W670:W692" si="881">K670-P670</f>
        <v>304622.87000000011</v>
      </c>
      <c r="X670" s="101">
        <f t="shared" si="879"/>
        <v>0</v>
      </c>
      <c r="Y670" s="102">
        <f t="shared" si="878"/>
        <v>375741.44999999995</v>
      </c>
    </row>
    <row r="671" spans="1:25" s="108" customFormat="1" ht="39" customHeight="1" x14ac:dyDescent="0.25">
      <c r="A671" s="108" t="s">
        <v>192</v>
      </c>
      <c r="B671" s="109" t="s">
        <v>165</v>
      </c>
      <c r="C671" s="110">
        <v>400800000002000</v>
      </c>
      <c r="D671" s="111">
        <f>D672</f>
        <v>0</v>
      </c>
      <c r="E671" s="111">
        <f t="shared" si="879"/>
        <v>2026616</v>
      </c>
      <c r="F671" s="111">
        <f t="shared" si="879"/>
        <v>2026616</v>
      </c>
      <c r="G671" s="101">
        <f t="shared" si="880"/>
        <v>2026616</v>
      </c>
      <c r="H671" s="111"/>
      <c r="I671" s="111">
        <f t="shared" si="879"/>
        <v>0</v>
      </c>
      <c r="J671" s="111">
        <f t="shared" si="879"/>
        <v>0</v>
      </c>
      <c r="K671" s="111">
        <f t="shared" si="874"/>
        <v>2026616</v>
      </c>
      <c r="L671" s="112">
        <f t="shared" si="879"/>
        <v>226039.15</v>
      </c>
      <c r="M671" s="112">
        <f t="shared" si="879"/>
        <v>887630.98</v>
      </c>
      <c r="N671" s="113">
        <f t="shared" si="879"/>
        <v>608323</v>
      </c>
      <c r="O671" s="111">
        <f t="shared" si="879"/>
        <v>0</v>
      </c>
      <c r="P671" s="111">
        <f t="shared" si="875"/>
        <v>1721993.13</v>
      </c>
      <c r="Q671" s="111">
        <f t="shared" si="879"/>
        <v>175054.7</v>
      </c>
      <c r="R671" s="111">
        <f t="shared" si="879"/>
        <v>887630.98</v>
      </c>
      <c r="S671" s="112">
        <f t="shared" si="879"/>
        <v>283566</v>
      </c>
      <c r="T671" s="111">
        <f t="shared" si="879"/>
        <v>0</v>
      </c>
      <c r="U671" s="112">
        <f t="shared" si="876"/>
        <v>1346251.68</v>
      </c>
      <c r="V671" s="111">
        <f t="shared" si="877"/>
        <v>0</v>
      </c>
      <c r="W671" s="111">
        <f t="shared" si="881"/>
        <v>304622.87000000011</v>
      </c>
      <c r="X671" s="111">
        <f t="shared" si="879"/>
        <v>0</v>
      </c>
      <c r="Y671" s="112">
        <f t="shared" si="878"/>
        <v>375741.44999999995</v>
      </c>
    </row>
    <row r="672" spans="1:25" s="108" customFormat="1" ht="40.5" customHeight="1" x14ac:dyDescent="0.25">
      <c r="A672" s="108" t="s">
        <v>53</v>
      </c>
      <c r="B672" s="109" t="s">
        <v>169</v>
      </c>
      <c r="C672" s="110">
        <v>100000000000</v>
      </c>
      <c r="D672" s="111">
        <f>D673</f>
        <v>0</v>
      </c>
      <c r="E672" s="111">
        <f t="shared" si="879"/>
        <v>2026616</v>
      </c>
      <c r="F672" s="111">
        <f t="shared" si="879"/>
        <v>2026616</v>
      </c>
      <c r="G672" s="111">
        <f t="shared" si="880"/>
        <v>2026616</v>
      </c>
      <c r="H672" s="111"/>
      <c r="I672" s="111">
        <f t="shared" si="879"/>
        <v>0</v>
      </c>
      <c r="J672" s="111">
        <f t="shared" si="879"/>
        <v>0</v>
      </c>
      <c r="K672" s="111">
        <f t="shared" si="874"/>
        <v>2026616</v>
      </c>
      <c r="L672" s="112">
        <f t="shared" si="879"/>
        <v>226039.15</v>
      </c>
      <c r="M672" s="112">
        <f t="shared" si="879"/>
        <v>887630.98</v>
      </c>
      <c r="N672" s="113">
        <f t="shared" si="879"/>
        <v>608323</v>
      </c>
      <c r="O672" s="111">
        <f t="shared" si="879"/>
        <v>0</v>
      </c>
      <c r="P672" s="111">
        <f t="shared" si="875"/>
        <v>1721993.13</v>
      </c>
      <c r="Q672" s="111">
        <f t="shared" si="879"/>
        <v>175054.7</v>
      </c>
      <c r="R672" s="111">
        <f t="shared" si="879"/>
        <v>887630.98</v>
      </c>
      <c r="S672" s="112">
        <f t="shared" si="879"/>
        <v>283566</v>
      </c>
      <c r="T672" s="111">
        <f t="shared" si="879"/>
        <v>0</v>
      </c>
      <c r="U672" s="112">
        <f t="shared" si="876"/>
        <v>1346251.68</v>
      </c>
      <c r="V672" s="111">
        <f t="shared" si="877"/>
        <v>0</v>
      </c>
      <c r="W672" s="111">
        <f t="shared" si="881"/>
        <v>304622.87000000011</v>
      </c>
      <c r="X672" s="111">
        <f t="shared" si="879"/>
        <v>0</v>
      </c>
      <c r="Y672" s="112">
        <f t="shared" si="878"/>
        <v>375741.44999999995</v>
      </c>
    </row>
    <row r="673" spans="1:25" s="108" customFormat="1" ht="30" customHeight="1" x14ac:dyDescent="0.25">
      <c r="A673" s="108" t="s">
        <v>54</v>
      </c>
      <c r="B673" s="114" t="s">
        <v>55</v>
      </c>
      <c r="C673" s="110">
        <v>100030000000</v>
      </c>
      <c r="D673" s="111">
        <f>D674+D677+D680+D683+D686</f>
        <v>0</v>
      </c>
      <c r="E673" s="111">
        <f t="shared" ref="E673:Y673" si="882">E674+E677+E680+E683+E686</f>
        <v>2026616</v>
      </c>
      <c r="F673" s="111">
        <f t="shared" si="882"/>
        <v>2026616</v>
      </c>
      <c r="G673" s="111">
        <f t="shared" si="880"/>
        <v>2026616</v>
      </c>
      <c r="H673" s="111"/>
      <c r="I673" s="111">
        <f t="shared" si="882"/>
        <v>0</v>
      </c>
      <c r="J673" s="111">
        <f t="shared" si="882"/>
        <v>0</v>
      </c>
      <c r="K673" s="111">
        <f t="shared" si="882"/>
        <v>2026616</v>
      </c>
      <c r="L673" s="112">
        <f t="shared" si="882"/>
        <v>226039.15</v>
      </c>
      <c r="M673" s="112">
        <f t="shared" si="882"/>
        <v>887630.98</v>
      </c>
      <c r="N673" s="113">
        <f t="shared" si="882"/>
        <v>608323</v>
      </c>
      <c r="O673" s="111">
        <f t="shared" si="882"/>
        <v>0</v>
      </c>
      <c r="P673" s="111">
        <f t="shared" si="882"/>
        <v>1721993.13</v>
      </c>
      <c r="Q673" s="111">
        <f t="shared" si="882"/>
        <v>175054.7</v>
      </c>
      <c r="R673" s="111">
        <f t="shared" si="882"/>
        <v>887630.98</v>
      </c>
      <c r="S673" s="112">
        <f t="shared" si="882"/>
        <v>283566</v>
      </c>
      <c r="T673" s="111">
        <f t="shared" si="882"/>
        <v>0</v>
      </c>
      <c r="U673" s="112">
        <f t="shared" si="882"/>
        <v>1346251.6800000002</v>
      </c>
      <c r="V673" s="111">
        <f t="shared" si="882"/>
        <v>0</v>
      </c>
      <c r="W673" s="111">
        <f t="shared" si="882"/>
        <v>304622.86999999994</v>
      </c>
      <c r="X673" s="111">
        <f t="shared" si="882"/>
        <v>0</v>
      </c>
      <c r="Y673" s="112">
        <f t="shared" si="882"/>
        <v>375741.45</v>
      </c>
    </row>
    <row r="674" spans="1:25" s="108" customFormat="1" ht="30" customHeight="1" x14ac:dyDescent="0.25">
      <c r="A674" s="115" t="s">
        <v>56</v>
      </c>
      <c r="B674" s="114" t="s">
        <v>57</v>
      </c>
      <c r="C674" s="110">
        <v>100030000000</v>
      </c>
      <c r="D674" s="111">
        <f t="shared" ref="D674:D675" si="883">D675</f>
        <v>0</v>
      </c>
      <c r="E674" s="111">
        <f t="shared" ref="E674:E675" si="884">E675</f>
        <v>409100</v>
      </c>
      <c r="F674" s="111">
        <f t="shared" ref="F674:T675" si="885">F675</f>
        <v>409100</v>
      </c>
      <c r="G674" s="111">
        <f t="shared" si="880"/>
        <v>409100</v>
      </c>
      <c r="H674" s="111"/>
      <c r="I674" s="111">
        <f t="shared" si="885"/>
        <v>0</v>
      </c>
      <c r="J674" s="111">
        <f t="shared" si="885"/>
        <v>0</v>
      </c>
      <c r="K674" s="111">
        <f t="shared" si="874"/>
        <v>409100</v>
      </c>
      <c r="L674" s="112">
        <f t="shared" si="885"/>
        <v>104479</v>
      </c>
      <c r="M674" s="112">
        <f t="shared" si="885"/>
        <v>0</v>
      </c>
      <c r="N674" s="113">
        <f t="shared" si="885"/>
        <v>0</v>
      </c>
      <c r="O674" s="111">
        <f t="shared" si="885"/>
        <v>0</v>
      </c>
      <c r="P674" s="111">
        <f t="shared" si="875"/>
        <v>104479</v>
      </c>
      <c r="Q674" s="111">
        <f t="shared" si="885"/>
        <v>104479</v>
      </c>
      <c r="R674" s="111">
        <f t="shared" si="885"/>
        <v>0</v>
      </c>
      <c r="S674" s="112">
        <f t="shared" si="885"/>
        <v>0</v>
      </c>
      <c r="T674" s="111">
        <f t="shared" si="885"/>
        <v>0</v>
      </c>
      <c r="U674" s="112">
        <f t="shared" si="876"/>
        <v>104479</v>
      </c>
      <c r="V674" s="111">
        <f t="shared" si="877"/>
        <v>0</v>
      </c>
      <c r="W674" s="111">
        <f t="shared" si="881"/>
        <v>304621</v>
      </c>
      <c r="X674" s="111">
        <f t="shared" ref="X674:X675" si="886">X675</f>
        <v>0</v>
      </c>
      <c r="Y674" s="112">
        <f t="shared" si="878"/>
        <v>0</v>
      </c>
    </row>
    <row r="675" spans="1:25" s="108" customFormat="1" ht="30" customHeight="1" x14ac:dyDescent="0.25">
      <c r="A675" s="115" t="s">
        <v>58</v>
      </c>
      <c r="B675" s="114" t="s">
        <v>59</v>
      </c>
      <c r="C675" s="110">
        <v>100030300001</v>
      </c>
      <c r="D675" s="111">
        <f t="shared" si="883"/>
        <v>0</v>
      </c>
      <c r="E675" s="111">
        <f t="shared" si="884"/>
        <v>409100</v>
      </c>
      <c r="F675" s="111">
        <f t="shared" si="885"/>
        <v>409100</v>
      </c>
      <c r="G675" s="111">
        <f t="shared" si="880"/>
        <v>409100</v>
      </c>
      <c r="H675" s="111"/>
      <c r="I675" s="111">
        <f t="shared" si="885"/>
        <v>0</v>
      </c>
      <c r="J675" s="111">
        <f t="shared" si="885"/>
        <v>0</v>
      </c>
      <c r="K675" s="111">
        <f t="shared" si="874"/>
        <v>409100</v>
      </c>
      <c r="L675" s="112">
        <f t="shared" si="885"/>
        <v>104479</v>
      </c>
      <c r="M675" s="112">
        <f t="shared" si="885"/>
        <v>0</v>
      </c>
      <c r="N675" s="113">
        <f t="shared" si="885"/>
        <v>0</v>
      </c>
      <c r="O675" s="111">
        <f t="shared" si="885"/>
        <v>0</v>
      </c>
      <c r="P675" s="111">
        <f t="shared" si="875"/>
        <v>104479</v>
      </c>
      <c r="Q675" s="111">
        <f t="shared" si="885"/>
        <v>104479</v>
      </c>
      <c r="R675" s="111">
        <f t="shared" si="885"/>
        <v>0</v>
      </c>
      <c r="S675" s="112">
        <f t="shared" si="885"/>
        <v>0</v>
      </c>
      <c r="T675" s="111">
        <f t="shared" si="885"/>
        <v>0</v>
      </c>
      <c r="U675" s="112">
        <f t="shared" si="876"/>
        <v>104479</v>
      </c>
      <c r="V675" s="111">
        <f t="shared" si="877"/>
        <v>0</v>
      </c>
      <c r="W675" s="111">
        <f t="shared" si="881"/>
        <v>304621</v>
      </c>
      <c r="X675" s="111">
        <f t="shared" si="886"/>
        <v>0</v>
      </c>
      <c r="Y675" s="112">
        <f t="shared" si="878"/>
        <v>0</v>
      </c>
    </row>
    <row r="676" spans="1:25" s="108" customFormat="1" ht="30" customHeight="1" x14ac:dyDescent="0.25">
      <c r="A676" s="115" t="s">
        <v>60</v>
      </c>
      <c r="B676" s="114" t="s">
        <v>39</v>
      </c>
      <c r="C676" s="116"/>
      <c r="D676" s="111"/>
      <c r="E676" s="130">
        <v>409100</v>
      </c>
      <c r="F676" s="130">
        <f t="shared" ref="F676:F685" si="887">D676+E676</f>
        <v>409100</v>
      </c>
      <c r="G676" s="111">
        <f t="shared" si="880"/>
        <v>409100</v>
      </c>
      <c r="H676" s="111"/>
      <c r="I676" s="130">
        <v>0</v>
      </c>
      <c r="J676" s="130">
        <v>0</v>
      </c>
      <c r="K676" s="111">
        <f t="shared" si="874"/>
        <v>409100</v>
      </c>
      <c r="L676" s="112">
        <v>104479</v>
      </c>
      <c r="M676" s="112">
        <v>0</v>
      </c>
      <c r="N676" s="131">
        <v>0</v>
      </c>
      <c r="O676" s="130">
        <v>0</v>
      </c>
      <c r="P676" s="111">
        <f t="shared" si="875"/>
        <v>104479</v>
      </c>
      <c r="Q676" s="111">
        <v>104479</v>
      </c>
      <c r="R676" s="111">
        <v>0</v>
      </c>
      <c r="S676" s="112">
        <v>0</v>
      </c>
      <c r="T676" s="130">
        <v>0</v>
      </c>
      <c r="U676" s="112">
        <f t="shared" si="876"/>
        <v>104479</v>
      </c>
      <c r="V676" s="130">
        <f t="shared" si="877"/>
        <v>0</v>
      </c>
      <c r="W676" s="130">
        <f t="shared" si="881"/>
        <v>304621</v>
      </c>
      <c r="X676" s="130">
        <v>0</v>
      </c>
      <c r="Y676" s="130">
        <f t="shared" si="878"/>
        <v>0</v>
      </c>
    </row>
    <row r="677" spans="1:25" s="108" customFormat="1" ht="30" customHeight="1" x14ac:dyDescent="0.25">
      <c r="A677" s="115" t="s">
        <v>75</v>
      </c>
      <c r="B677" s="114" t="s">
        <v>76</v>
      </c>
      <c r="C677" s="110">
        <v>100030000000</v>
      </c>
      <c r="D677" s="111">
        <f>D678</f>
        <v>0</v>
      </c>
      <c r="E677" s="111">
        <f t="shared" ref="E677" si="888">E678</f>
        <v>121561</v>
      </c>
      <c r="F677" s="111">
        <f t="shared" ref="F677" si="889">F678</f>
        <v>121561</v>
      </c>
      <c r="G677" s="111">
        <f t="shared" si="880"/>
        <v>121561</v>
      </c>
      <c r="H677" s="111"/>
      <c r="I677" s="111">
        <f t="shared" ref="I677:T687" si="890">I678</f>
        <v>0</v>
      </c>
      <c r="J677" s="111">
        <f t="shared" si="890"/>
        <v>0</v>
      </c>
      <c r="K677" s="111">
        <f t="shared" si="874"/>
        <v>121561</v>
      </c>
      <c r="L677" s="112">
        <f t="shared" si="890"/>
        <v>121560.15</v>
      </c>
      <c r="M677" s="112">
        <f t="shared" si="890"/>
        <v>0</v>
      </c>
      <c r="N677" s="113">
        <f t="shared" si="890"/>
        <v>0</v>
      </c>
      <c r="O677" s="111">
        <f t="shared" si="890"/>
        <v>0</v>
      </c>
      <c r="P677" s="111">
        <f t="shared" si="875"/>
        <v>121560.15</v>
      </c>
      <c r="Q677" s="111">
        <f t="shared" si="890"/>
        <v>70575.7</v>
      </c>
      <c r="R677" s="111">
        <f t="shared" si="890"/>
        <v>0</v>
      </c>
      <c r="S677" s="112">
        <f t="shared" si="890"/>
        <v>0</v>
      </c>
      <c r="T677" s="111">
        <f t="shared" si="890"/>
        <v>0</v>
      </c>
      <c r="U677" s="112">
        <f t="shared" si="876"/>
        <v>70575.7</v>
      </c>
      <c r="V677" s="111">
        <f t="shared" si="877"/>
        <v>0</v>
      </c>
      <c r="W677" s="111">
        <f t="shared" si="881"/>
        <v>0.85000000000582077</v>
      </c>
      <c r="X677" s="111">
        <f t="shared" ref="X677:X687" si="891">X678</f>
        <v>0</v>
      </c>
      <c r="Y677" s="112">
        <f t="shared" si="878"/>
        <v>50984.45</v>
      </c>
    </row>
    <row r="678" spans="1:25" s="108" customFormat="1" ht="30" customHeight="1" x14ac:dyDescent="0.25">
      <c r="A678" s="115" t="s">
        <v>77</v>
      </c>
      <c r="B678" s="114" t="s">
        <v>78</v>
      </c>
      <c r="C678" s="110">
        <v>100030300004</v>
      </c>
      <c r="D678" s="111">
        <f>D679</f>
        <v>0</v>
      </c>
      <c r="E678" s="111">
        <f t="shared" ref="E678" si="892">E679</f>
        <v>121561</v>
      </c>
      <c r="F678" s="111">
        <f t="shared" ref="F678" si="893">F679</f>
        <v>121561</v>
      </c>
      <c r="G678" s="111">
        <f t="shared" si="880"/>
        <v>121561</v>
      </c>
      <c r="H678" s="111"/>
      <c r="I678" s="111">
        <f t="shared" si="890"/>
        <v>0</v>
      </c>
      <c r="J678" s="111">
        <f t="shared" si="890"/>
        <v>0</v>
      </c>
      <c r="K678" s="111">
        <f t="shared" si="874"/>
        <v>121561</v>
      </c>
      <c r="L678" s="112">
        <f t="shared" si="890"/>
        <v>121560.15</v>
      </c>
      <c r="M678" s="112">
        <f t="shared" si="890"/>
        <v>0</v>
      </c>
      <c r="N678" s="113">
        <f t="shared" si="890"/>
        <v>0</v>
      </c>
      <c r="O678" s="111">
        <f t="shared" si="890"/>
        <v>0</v>
      </c>
      <c r="P678" s="111">
        <f t="shared" si="875"/>
        <v>121560.15</v>
      </c>
      <c r="Q678" s="111">
        <f t="shared" si="890"/>
        <v>70575.7</v>
      </c>
      <c r="R678" s="111">
        <f t="shared" si="890"/>
        <v>0</v>
      </c>
      <c r="S678" s="112">
        <f t="shared" si="890"/>
        <v>0</v>
      </c>
      <c r="T678" s="111">
        <f t="shared" si="890"/>
        <v>0</v>
      </c>
      <c r="U678" s="112">
        <f t="shared" si="876"/>
        <v>70575.7</v>
      </c>
      <c r="V678" s="111">
        <f t="shared" si="877"/>
        <v>0</v>
      </c>
      <c r="W678" s="111">
        <f t="shared" si="881"/>
        <v>0.85000000000582077</v>
      </c>
      <c r="X678" s="111">
        <f t="shared" si="891"/>
        <v>0</v>
      </c>
      <c r="Y678" s="112">
        <f t="shared" si="878"/>
        <v>50984.45</v>
      </c>
    </row>
    <row r="679" spans="1:25" s="108" customFormat="1" ht="30" customHeight="1" x14ac:dyDescent="0.25">
      <c r="A679" s="115" t="s">
        <v>79</v>
      </c>
      <c r="B679" s="114" t="s">
        <v>39</v>
      </c>
      <c r="C679" s="116"/>
      <c r="D679" s="111"/>
      <c r="E679" s="130">
        <v>121561</v>
      </c>
      <c r="F679" s="130">
        <f t="shared" si="887"/>
        <v>121561</v>
      </c>
      <c r="G679" s="111">
        <f t="shared" si="880"/>
        <v>121561</v>
      </c>
      <c r="H679" s="111"/>
      <c r="I679" s="130">
        <v>0</v>
      </c>
      <c r="J679" s="130">
        <v>0</v>
      </c>
      <c r="K679" s="111">
        <f t="shared" si="874"/>
        <v>121561</v>
      </c>
      <c r="L679" s="112">
        <v>121560.15</v>
      </c>
      <c r="M679" s="112">
        <v>0</v>
      </c>
      <c r="N679" s="131">
        <v>0</v>
      </c>
      <c r="O679" s="130">
        <v>0</v>
      </c>
      <c r="P679" s="111">
        <f t="shared" si="875"/>
        <v>121560.15</v>
      </c>
      <c r="Q679" s="111">
        <v>70575.7</v>
      </c>
      <c r="R679" s="111">
        <v>0</v>
      </c>
      <c r="S679" s="112">
        <v>0</v>
      </c>
      <c r="T679" s="130">
        <v>0</v>
      </c>
      <c r="U679" s="112">
        <f t="shared" si="876"/>
        <v>70575.7</v>
      </c>
      <c r="V679" s="130">
        <f t="shared" si="877"/>
        <v>0</v>
      </c>
      <c r="W679" s="130">
        <f t="shared" si="881"/>
        <v>0.85000000000582077</v>
      </c>
      <c r="X679" s="130">
        <v>0</v>
      </c>
      <c r="Y679" s="130">
        <f t="shared" si="878"/>
        <v>50984.45</v>
      </c>
    </row>
    <row r="680" spans="1:25" s="108" customFormat="1" ht="30" customHeight="1" x14ac:dyDescent="0.25">
      <c r="A680" s="115" t="s">
        <v>105</v>
      </c>
      <c r="B680" s="114" t="s">
        <v>106</v>
      </c>
      <c r="C680" s="110">
        <v>100030000000</v>
      </c>
      <c r="D680" s="111">
        <f>D681</f>
        <v>0</v>
      </c>
      <c r="E680" s="111">
        <f t="shared" ref="E680" si="894">E681</f>
        <v>196801</v>
      </c>
      <c r="F680" s="111">
        <f t="shared" ref="F680" si="895">F681</f>
        <v>196801</v>
      </c>
      <c r="G680" s="111">
        <f t="shared" si="880"/>
        <v>196801</v>
      </c>
      <c r="H680" s="111"/>
      <c r="I680" s="111">
        <f t="shared" si="890"/>
        <v>0</v>
      </c>
      <c r="J680" s="111">
        <f t="shared" si="890"/>
        <v>0</v>
      </c>
      <c r="K680" s="111">
        <f t="shared" si="874"/>
        <v>196801</v>
      </c>
      <c r="L680" s="112">
        <f t="shared" si="890"/>
        <v>0</v>
      </c>
      <c r="M680" s="112">
        <f t="shared" si="890"/>
        <v>196800.05</v>
      </c>
      <c r="N680" s="113">
        <f t="shared" si="890"/>
        <v>0</v>
      </c>
      <c r="O680" s="111">
        <f t="shared" si="890"/>
        <v>0</v>
      </c>
      <c r="P680" s="111">
        <f t="shared" si="875"/>
        <v>196800.05</v>
      </c>
      <c r="Q680" s="111">
        <f t="shared" si="890"/>
        <v>0</v>
      </c>
      <c r="R680" s="111">
        <f t="shared" si="890"/>
        <v>196800.05</v>
      </c>
      <c r="S680" s="112">
        <f t="shared" si="890"/>
        <v>0</v>
      </c>
      <c r="T680" s="111">
        <f t="shared" si="890"/>
        <v>0</v>
      </c>
      <c r="U680" s="112">
        <f t="shared" si="876"/>
        <v>196800.05</v>
      </c>
      <c r="V680" s="111">
        <f t="shared" si="877"/>
        <v>0</v>
      </c>
      <c r="W680" s="111">
        <f t="shared" si="881"/>
        <v>0.95000000001164153</v>
      </c>
      <c r="X680" s="111">
        <f t="shared" si="891"/>
        <v>0</v>
      </c>
      <c r="Y680" s="112">
        <f t="shared" si="878"/>
        <v>0</v>
      </c>
    </row>
    <row r="681" spans="1:25" s="108" customFormat="1" ht="30" customHeight="1" x14ac:dyDescent="0.25">
      <c r="A681" s="115" t="s">
        <v>107</v>
      </c>
      <c r="B681" s="114" t="s">
        <v>108</v>
      </c>
      <c r="C681" s="110">
        <v>100030300009</v>
      </c>
      <c r="D681" s="111">
        <f>D682</f>
        <v>0</v>
      </c>
      <c r="E681" s="111">
        <f t="shared" ref="E681" si="896">E682</f>
        <v>196801</v>
      </c>
      <c r="F681" s="111">
        <f t="shared" ref="F681" si="897">F682</f>
        <v>196801</v>
      </c>
      <c r="G681" s="111">
        <f t="shared" si="880"/>
        <v>196801</v>
      </c>
      <c r="H681" s="111"/>
      <c r="I681" s="111">
        <f t="shared" si="890"/>
        <v>0</v>
      </c>
      <c r="J681" s="111">
        <f t="shared" si="890"/>
        <v>0</v>
      </c>
      <c r="K681" s="111">
        <f t="shared" si="874"/>
        <v>196801</v>
      </c>
      <c r="L681" s="112">
        <f t="shared" si="890"/>
        <v>0</v>
      </c>
      <c r="M681" s="112">
        <f t="shared" si="890"/>
        <v>196800.05</v>
      </c>
      <c r="N681" s="113">
        <f t="shared" si="890"/>
        <v>0</v>
      </c>
      <c r="O681" s="111">
        <f t="shared" si="890"/>
        <v>0</v>
      </c>
      <c r="P681" s="111">
        <f t="shared" si="875"/>
        <v>196800.05</v>
      </c>
      <c r="Q681" s="111">
        <f t="shared" si="890"/>
        <v>0</v>
      </c>
      <c r="R681" s="111">
        <f t="shared" si="890"/>
        <v>196800.05</v>
      </c>
      <c r="S681" s="112">
        <f t="shared" si="890"/>
        <v>0</v>
      </c>
      <c r="T681" s="111">
        <f t="shared" si="890"/>
        <v>0</v>
      </c>
      <c r="U681" s="112">
        <f t="shared" si="876"/>
        <v>196800.05</v>
      </c>
      <c r="V681" s="111">
        <f t="shared" si="877"/>
        <v>0</v>
      </c>
      <c r="W681" s="111">
        <f t="shared" si="881"/>
        <v>0.95000000001164153</v>
      </c>
      <c r="X681" s="111">
        <f t="shared" si="891"/>
        <v>0</v>
      </c>
      <c r="Y681" s="112">
        <f t="shared" si="878"/>
        <v>0</v>
      </c>
    </row>
    <row r="682" spans="1:25" s="108" customFormat="1" ht="30" customHeight="1" x14ac:dyDescent="0.25">
      <c r="A682" s="115" t="s">
        <v>109</v>
      </c>
      <c r="B682" s="114" t="s">
        <v>39</v>
      </c>
      <c r="C682" s="116"/>
      <c r="D682" s="111"/>
      <c r="E682" s="130">
        <v>196801</v>
      </c>
      <c r="F682" s="130">
        <f t="shared" si="887"/>
        <v>196801</v>
      </c>
      <c r="G682" s="111">
        <f t="shared" si="880"/>
        <v>196801</v>
      </c>
      <c r="H682" s="111"/>
      <c r="I682" s="130">
        <v>0</v>
      </c>
      <c r="J682" s="130">
        <v>0</v>
      </c>
      <c r="K682" s="111">
        <f t="shared" si="874"/>
        <v>196801</v>
      </c>
      <c r="L682" s="112"/>
      <c r="M682" s="112">
        <v>196800.05</v>
      </c>
      <c r="N682" s="131">
        <v>0</v>
      </c>
      <c r="O682" s="130">
        <v>0</v>
      </c>
      <c r="P682" s="111">
        <f t="shared" si="875"/>
        <v>196800.05</v>
      </c>
      <c r="Q682" s="111"/>
      <c r="R682" s="112">
        <v>196800.05</v>
      </c>
      <c r="S682" s="112">
        <v>0</v>
      </c>
      <c r="T682" s="130">
        <v>0</v>
      </c>
      <c r="U682" s="112">
        <f t="shared" si="876"/>
        <v>196800.05</v>
      </c>
      <c r="V682" s="130">
        <f t="shared" si="877"/>
        <v>0</v>
      </c>
      <c r="W682" s="130">
        <f t="shared" si="881"/>
        <v>0.95000000001164153</v>
      </c>
      <c r="X682" s="130">
        <v>0</v>
      </c>
      <c r="Y682" s="130">
        <f t="shared" si="878"/>
        <v>0</v>
      </c>
    </row>
    <row r="683" spans="1:25" s="108" customFormat="1" ht="30" customHeight="1" x14ac:dyDescent="0.25">
      <c r="A683" s="115" t="s">
        <v>129</v>
      </c>
      <c r="B683" s="114" t="s">
        <v>130</v>
      </c>
      <c r="C683" s="110">
        <v>100030000000</v>
      </c>
      <c r="D683" s="111">
        <f>D684</f>
        <v>0</v>
      </c>
      <c r="E683" s="111">
        <f t="shared" ref="E683" si="898">E684</f>
        <v>690831</v>
      </c>
      <c r="F683" s="111">
        <f t="shared" ref="F683" si="899">F684</f>
        <v>690831</v>
      </c>
      <c r="G683" s="111">
        <f t="shared" si="880"/>
        <v>690831</v>
      </c>
      <c r="H683" s="111"/>
      <c r="I683" s="111">
        <f t="shared" si="890"/>
        <v>0</v>
      </c>
      <c r="J683" s="111">
        <f t="shared" si="890"/>
        <v>0</v>
      </c>
      <c r="K683" s="111">
        <f t="shared" si="874"/>
        <v>690831</v>
      </c>
      <c r="L683" s="112">
        <f t="shared" si="890"/>
        <v>0</v>
      </c>
      <c r="M683" s="112">
        <f t="shared" si="890"/>
        <v>690830.93</v>
      </c>
      <c r="N683" s="113">
        <f t="shared" si="890"/>
        <v>0</v>
      </c>
      <c r="O683" s="111">
        <f t="shared" si="890"/>
        <v>0</v>
      </c>
      <c r="P683" s="111">
        <f t="shared" si="875"/>
        <v>690830.93</v>
      </c>
      <c r="Q683" s="111">
        <f t="shared" si="890"/>
        <v>0</v>
      </c>
      <c r="R683" s="111">
        <f t="shared" si="890"/>
        <v>690830.93</v>
      </c>
      <c r="S683" s="112">
        <f t="shared" si="890"/>
        <v>0</v>
      </c>
      <c r="T683" s="111">
        <f t="shared" si="890"/>
        <v>0</v>
      </c>
      <c r="U683" s="112">
        <f t="shared" si="876"/>
        <v>690830.93</v>
      </c>
      <c r="V683" s="111">
        <f t="shared" si="877"/>
        <v>0</v>
      </c>
      <c r="W683" s="111">
        <f t="shared" si="881"/>
        <v>6.9999999948777258E-2</v>
      </c>
      <c r="X683" s="111">
        <f t="shared" si="891"/>
        <v>0</v>
      </c>
      <c r="Y683" s="112">
        <f t="shared" si="878"/>
        <v>0</v>
      </c>
    </row>
    <row r="684" spans="1:25" s="108" customFormat="1" ht="30" customHeight="1" x14ac:dyDescent="0.25">
      <c r="A684" s="115" t="s">
        <v>131</v>
      </c>
      <c r="B684" s="114" t="s">
        <v>132</v>
      </c>
      <c r="C684" s="110">
        <v>100030100000</v>
      </c>
      <c r="D684" s="111">
        <f>D685</f>
        <v>0</v>
      </c>
      <c r="E684" s="111">
        <f t="shared" ref="E684:F684" si="900">E685</f>
        <v>690831</v>
      </c>
      <c r="F684" s="111">
        <f t="shared" si="900"/>
        <v>690831</v>
      </c>
      <c r="G684" s="111">
        <f t="shared" si="880"/>
        <v>690831</v>
      </c>
      <c r="H684" s="111"/>
      <c r="I684" s="111">
        <f t="shared" si="890"/>
        <v>0</v>
      </c>
      <c r="J684" s="111">
        <f t="shared" si="890"/>
        <v>0</v>
      </c>
      <c r="K684" s="111">
        <f t="shared" si="874"/>
        <v>690831</v>
      </c>
      <c r="L684" s="112">
        <f t="shared" si="890"/>
        <v>0</v>
      </c>
      <c r="M684" s="112">
        <f t="shared" si="890"/>
        <v>690830.93</v>
      </c>
      <c r="N684" s="113">
        <f t="shared" si="890"/>
        <v>0</v>
      </c>
      <c r="O684" s="111">
        <f t="shared" si="890"/>
        <v>0</v>
      </c>
      <c r="P684" s="111">
        <f t="shared" si="875"/>
        <v>690830.93</v>
      </c>
      <c r="Q684" s="111">
        <f t="shared" si="890"/>
        <v>0</v>
      </c>
      <c r="R684" s="111">
        <f t="shared" si="890"/>
        <v>690830.93</v>
      </c>
      <c r="S684" s="112">
        <f t="shared" si="890"/>
        <v>0</v>
      </c>
      <c r="T684" s="111">
        <f t="shared" si="890"/>
        <v>0</v>
      </c>
      <c r="U684" s="112">
        <f t="shared" si="876"/>
        <v>690830.93</v>
      </c>
      <c r="V684" s="111">
        <f t="shared" si="877"/>
        <v>0</v>
      </c>
      <c r="W684" s="111">
        <f t="shared" si="881"/>
        <v>6.9999999948777258E-2</v>
      </c>
      <c r="X684" s="111">
        <f t="shared" si="891"/>
        <v>0</v>
      </c>
      <c r="Y684" s="112">
        <f t="shared" si="878"/>
        <v>0</v>
      </c>
    </row>
    <row r="685" spans="1:25" s="108" customFormat="1" ht="30" customHeight="1" x14ac:dyDescent="0.25">
      <c r="A685" s="115" t="s">
        <v>133</v>
      </c>
      <c r="B685" s="114" t="s">
        <v>39</v>
      </c>
      <c r="C685" s="116"/>
      <c r="D685" s="111"/>
      <c r="E685" s="130">
        <v>690831</v>
      </c>
      <c r="F685" s="130">
        <f t="shared" si="887"/>
        <v>690831</v>
      </c>
      <c r="G685" s="111">
        <f t="shared" si="880"/>
        <v>690831</v>
      </c>
      <c r="H685" s="111"/>
      <c r="I685" s="130">
        <v>0</v>
      </c>
      <c r="J685" s="130">
        <v>0</v>
      </c>
      <c r="K685" s="111">
        <f t="shared" si="874"/>
        <v>690831</v>
      </c>
      <c r="L685" s="112">
        <v>0</v>
      </c>
      <c r="M685" s="112">
        <v>690830.93</v>
      </c>
      <c r="N685" s="131">
        <v>0</v>
      </c>
      <c r="O685" s="130">
        <v>0</v>
      </c>
      <c r="P685" s="111">
        <f t="shared" si="875"/>
        <v>690830.93</v>
      </c>
      <c r="Q685" s="111">
        <v>0</v>
      </c>
      <c r="R685" s="111">
        <v>690830.93</v>
      </c>
      <c r="S685" s="112">
        <v>0</v>
      </c>
      <c r="T685" s="130">
        <v>0</v>
      </c>
      <c r="U685" s="112">
        <f t="shared" si="876"/>
        <v>690830.93</v>
      </c>
      <c r="V685" s="130">
        <f t="shared" si="877"/>
        <v>0</v>
      </c>
      <c r="W685" s="130">
        <f t="shared" si="881"/>
        <v>6.9999999948777258E-2</v>
      </c>
      <c r="X685" s="130">
        <v>0</v>
      </c>
      <c r="Y685" s="130">
        <f t="shared" si="878"/>
        <v>0</v>
      </c>
    </row>
    <row r="686" spans="1:25" s="108" customFormat="1" ht="30" customHeight="1" x14ac:dyDescent="0.25">
      <c r="A686" s="115" t="s">
        <v>142</v>
      </c>
      <c r="B686" s="114" t="s">
        <v>143</v>
      </c>
      <c r="C686" s="110">
        <v>100030000000</v>
      </c>
      <c r="D686" s="111">
        <f>D687</f>
        <v>0</v>
      </c>
      <c r="E686" s="111">
        <f t="shared" ref="E686:F687" si="901">E687</f>
        <v>608323</v>
      </c>
      <c r="F686" s="111">
        <f t="shared" si="901"/>
        <v>608323</v>
      </c>
      <c r="G686" s="111">
        <f t="shared" si="880"/>
        <v>608323</v>
      </c>
      <c r="H686" s="111"/>
      <c r="I686" s="111">
        <f t="shared" si="890"/>
        <v>0</v>
      </c>
      <c r="J686" s="111">
        <f t="shared" si="890"/>
        <v>0</v>
      </c>
      <c r="K686" s="111">
        <f t="shared" ref="K686:K688" si="902">SUM(G686:J686)</f>
        <v>608323</v>
      </c>
      <c r="L686" s="112">
        <f t="shared" si="890"/>
        <v>0</v>
      </c>
      <c r="M686" s="112">
        <f t="shared" si="890"/>
        <v>0</v>
      </c>
      <c r="N686" s="113">
        <f t="shared" si="890"/>
        <v>608323</v>
      </c>
      <c r="O686" s="111">
        <f t="shared" si="890"/>
        <v>0</v>
      </c>
      <c r="P686" s="111">
        <f t="shared" ref="P686:P688" si="903">SUM(L686:O686)</f>
        <v>608323</v>
      </c>
      <c r="Q686" s="111">
        <f t="shared" si="890"/>
        <v>0</v>
      </c>
      <c r="R686" s="111">
        <f t="shared" si="890"/>
        <v>0</v>
      </c>
      <c r="S686" s="112">
        <f t="shared" si="890"/>
        <v>283566</v>
      </c>
      <c r="T686" s="111">
        <f t="shared" si="890"/>
        <v>0</v>
      </c>
      <c r="U686" s="112">
        <f t="shared" ref="U686:U688" si="904">SUM(Q686:T686)</f>
        <v>283566</v>
      </c>
      <c r="V686" s="111">
        <f t="shared" ref="V686:V688" si="905">F686-K686</f>
        <v>0</v>
      </c>
      <c r="W686" s="111">
        <f t="shared" ref="W686:W688" si="906">K686-P686</f>
        <v>0</v>
      </c>
      <c r="X686" s="111">
        <f t="shared" si="891"/>
        <v>0</v>
      </c>
      <c r="Y686" s="112">
        <f t="shared" ref="Y686:Y688" si="907">P686-U686-X686</f>
        <v>324757</v>
      </c>
    </row>
    <row r="687" spans="1:25" s="108" customFormat="1" ht="30" customHeight="1" x14ac:dyDescent="0.25">
      <c r="A687" s="115" t="s">
        <v>144</v>
      </c>
      <c r="B687" s="114" t="s">
        <v>145</v>
      </c>
      <c r="C687" s="110">
        <v>100030300016</v>
      </c>
      <c r="D687" s="111">
        <f>D688</f>
        <v>0</v>
      </c>
      <c r="E687" s="111">
        <f>E688</f>
        <v>608323</v>
      </c>
      <c r="F687" s="111">
        <f t="shared" si="901"/>
        <v>608323</v>
      </c>
      <c r="G687" s="111">
        <f t="shared" si="880"/>
        <v>608323</v>
      </c>
      <c r="H687" s="111"/>
      <c r="I687" s="111">
        <f t="shared" si="890"/>
        <v>0</v>
      </c>
      <c r="J687" s="111">
        <f t="shared" si="890"/>
        <v>0</v>
      </c>
      <c r="K687" s="111">
        <f t="shared" si="902"/>
        <v>608323</v>
      </c>
      <c r="L687" s="112">
        <f t="shared" si="890"/>
        <v>0</v>
      </c>
      <c r="M687" s="112">
        <f t="shared" si="890"/>
        <v>0</v>
      </c>
      <c r="N687" s="113">
        <f t="shared" si="890"/>
        <v>608323</v>
      </c>
      <c r="O687" s="111">
        <f t="shared" si="890"/>
        <v>0</v>
      </c>
      <c r="P687" s="111">
        <f t="shared" si="903"/>
        <v>608323</v>
      </c>
      <c r="Q687" s="111">
        <f t="shared" si="890"/>
        <v>0</v>
      </c>
      <c r="R687" s="111">
        <f t="shared" si="890"/>
        <v>0</v>
      </c>
      <c r="S687" s="112">
        <f t="shared" si="890"/>
        <v>283566</v>
      </c>
      <c r="T687" s="111">
        <f t="shared" si="890"/>
        <v>0</v>
      </c>
      <c r="U687" s="112">
        <f t="shared" si="904"/>
        <v>283566</v>
      </c>
      <c r="V687" s="111">
        <f t="shared" si="905"/>
        <v>0</v>
      </c>
      <c r="W687" s="111">
        <f t="shared" si="906"/>
        <v>0</v>
      </c>
      <c r="X687" s="111">
        <f t="shared" si="891"/>
        <v>0</v>
      </c>
      <c r="Y687" s="112">
        <f t="shared" si="907"/>
        <v>324757</v>
      </c>
    </row>
    <row r="688" spans="1:25" s="108" customFormat="1" ht="30" customHeight="1" x14ac:dyDescent="0.25">
      <c r="A688" s="115" t="s">
        <v>146</v>
      </c>
      <c r="B688" s="114" t="s">
        <v>39</v>
      </c>
      <c r="C688" s="116"/>
      <c r="D688" s="111"/>
      <c r="E688" s="130">
        <v>608323</v>
      </c>
      <c r="F688" s="130">
        <f t="shared" ref="F688" si="908">D688+E688</f>
        <v>608323</v>
      </c>
      <c r="G688" s="111">
        <f t="shared" si="880"/>
        <v>608323</v>
      </c>
      <c r="H688" s="111"/>
      <c r="I688" s="130">
        <v>0</v>
      </c>
      <c r="J688" s="130">
        <v>0</v>
      </c>
      <c r="K688" s="111">
        <f t="shared" si="902"/>
        <v>608323</v>
      </c>
      <c r="L688" s="112">
        <v>0</v>
      </c>
      <c r="M688" s="112"/>
      <c r="N688" s="121">
        <v>608323</v>
      </c>
      <c r="O688" s="130">
        <v>0</v>
      </c>
      <c r="P688" s="111">
        <f t="shared" si="903"/>
        <v>608323</v>
      </c>
      <c r="Q688" s="111">
        <v>0</v>
      </c>
      <c r="R688" s="111"/>
      <c r="S688" s="112">
        <v>283566</v>
      </c>
      <c r="T688" s="130">
        <v>0</v>
      </c>
      <c r="U688" s="112">
        <f t="shared" si="904"/>
        <v>283566</v>
      </c>
      <c r="V688" s="130">
        <f t="shared" si="905"/>
        <v>0</v>
      </c>
      <c r="W688" s="130">
        <f t="shared" si="906"/>
        <v>0</v>
      </c>
      <c r="X688" s="130">
        <v>0</v>
      </c>
      <c r="Y688" s="130">
        <f t="shared" si="907"/>
        <v>324757</v>
      </c>
    </row>
    <row r="689" spans="1:28" s="98" customFormat="1" ht="30" customHeight="1" x14ac:dyDescent="0.25">
      <c r="A689" s="98" t="s">
        <v>193</v>
      </c>
      <c r="B689" s="99" t="s">
        <v>38</v>
      </c>
      <c r="C689" s="100"/>
      <c r="D689" s="101">
        <f>D690+D691+D692+D693</f>
        <v>1355924000</v>
      </c>
      <c r="E689" s="101">
        <f t="shared" ref="E689:X689" si="909">E690+E691+E692+E693</f>
        <v>18746721</v>
      </c>
      <c r="F689" s="101">
        <f>F690+F691+F692+F693</f>
        <v>1374670721</v>
      </c>
      <c r="G689" s="101">
        <f>G690+G691+G692+G693</f>
        <v>1369400721</v>
      </c>
      <c r="H689" s="101">
        <f>H690+H691+H692+H693</f>
        <v>0</v>
      </c>
      <c r="I689" s="101">
        <f t="shared" si="909"/>
        <v>-84371767.270000011</v>
      </c>
      <c r="J689" s="101">
        <f t="shared" si="909"/>
        <v>84371767.270000011</v>
      </c>
      <c r="K689" s="101">
        <f t="shared" si="874"/>
        <v>1369400721</v>
      </c>
      <c r="L689" s="102">
        <f t="shared" si="909"/>
        <v>240210359.55999994</v>
      </c>
      <c r="M689" s="102">
        <f t="shared" si="909"/>
        <v>371413026.99000001</v>
      </c>
      <c r="N689" s="103">
        <f t="shared" si="909"/>
        <v>368047206.2100001</v>
      </c>
      <c r="O689" s="101">
        <f t="shared" si="909"/>
        <v>0</v>
      </c>
      <c r="P689" s="101">
        <f t="shared" si="875"/>
        <v>979670592.75999999</v>
      </c>
      <c r="Q689" s="101">
        <f t="shared" si="909"/>
        <v>206808912.74000007</v>
      </c>
      <c r="R689" s="101">
        <f t="shared" si="909"/>
        <v>329563318.56000006</v>
      </c>
      <c r="S689" s="102">
        <f t="shared" si="909"/>
        <v>321715731.24999994</v>
      </c>
      <c r="T689" s="101">
        <f t="shared" si="909"/>
        <v>0</v>
      </c>
      <c r="U689" s="102">
        <f t="shared" si="876"/>
        <v>858087962.55000007</v>
      </c>
      <c r="V689" s="101">
        <f t="shared" si="877"/>
        <v>5270000</v>
      </c>
      <c r="W689" s="101">
        <f t="shared" si="881"/>
        <v>389730128.24000001</v>
      </c>
      <c r="X689" s="101">
        <f t="shared" si="909"/>
        <v>1298846.42</v>
      </c>
      <c r="Y689" s="102">
        <f t="shared" si="878"/>
        <v>120283783.78999992</v>
      </c>
    </row>
    <row r="690" spans="1:28" s="108" customFormat="1" ht="30" customHeight="1" x14ac:dyDescent="0.25">
      <c r="A690" s="108" t="s">
        <v>39</v>
      </c>
      <c r="B690" s="114" t="s">
        <v>39</v>
      </c>
      <c r="C690" s="116"/>
      <c r="D690" s="111">
        <f t="shared" ref="D690:Y690" si="910">SUMIFS(D$28:D$688,$B$28:$B$688,$B690)</f>
        <v>662528000</v>
      </c>
      <c r="E690" s="111">
        <f t="shared" si="910"/>
        <v>18746721</v>
      </c>
      <c r="F690" s="111">
        <f t="shared" si="910"/>
        <v>681274721</v>
      </c>
      <c r="G690" s="111">
        <f t="shared" si="910"/>
        <v>676004721</v>
      </c>
      <c r="H690" s="111">
        <f t="shared" si="910"/>
        <v>0</v>
      </c>
      <c r="I690" s="111">
        <f t="shared" si="910"/>
        <v>-16096847.59</v>
      </c>
      <c r="J690" s="111">
        <f t="shared" si="910"/>
        <v>16096847.59</v>
      </c>
      <c r="K690" s="111">
        <f t="shared" si="910"/>
        <v>676004721</v>
      </c>
      <c r="L690" s="112">
        <f t="shared" si="910"/>
        <v>136060211.31999996</v>
      </c>
      <c r="M690" s="112">
        <f t="shared" si="910"/>
        <v>207944249.10000005</v>
      </c>
      <c r="N690" s="113">
        <f t="shared" si="910"/>
        <v>166605062.57000008</v>
      </c>
      <c r="O690" s="111">
        <f t="shared" si="910"/>
        <v>0</v>
      </c>
      <c r="P690" s="111">
        <f t="shared" si="910"/>
        <v>510609522.99000001</v>
      </c>
      <c r="Q690" s="111">
        <f t="shared" si="910"/>
        <v>132201970.78000005</v>
      </c>
      <c r="R690" s="111">
        <f t="shared" si="910"/>
        <v>193657940.46000004</v>
      </c>
      <c r="S690" s="112">
        <f t="shared" si="910"/>
        <v>165629878.23999998</v>
      </c>
      <c r="T690" s="111">
        <f t="shared" si="910"/>
        <v>0</v>
      </c>
      <c r="U690" s="112">
        <f t="shared" si="910"/>
        <v>491489789.48000002</v>
      </c>
      <c r="V690" s="111">
        <f t="shared" si="910"/>
        <v>5270000</v>
      </c>
      <c r="W690" s="111">
        <f t="shared" si="910"/>
        <v>165395198.00999999</v>
      </c>
      <c r="X690" s="111">
        <f t="shared" si="910"/>
        <v>791046.11999999988</v>
      </c>
      <c r="Y690" s="112">
        <f t="shared" si="910"/>
        <v>18328687.390000008</v>
      </c>
    </row>
    <row r="691" spans="1:28" s="108" customFormat="1" ht="30" customHeight="1" x14ac:dyDescent="0.25">
      <c r="A691" s="108" t="s">
        <v>40</v>
      </c>
      <c r="B691" s="114" t="s">
        <v>40</v>
      </c>
      <c r="C691" s="116"/>
      <c r="D691" s="111">
        <f t="shared" ref="D691:Y691" si="911">SUMIFS(D$29:D$688,$B$29:$B$688,$B691)</f>
        <v>627212000</v>
      </c>
      <c r="E691" s="111">
        <f t="shared" si="911"/>
        <v>0</v>
      </c>
      <c r="F691" s="111">
        <f t="shared" si="911"/>
        <v>627212000</v>
      </c>
      <c r="G691" s="111">
        <f t="shared" si="911"/>
        <v>627212000</v>
      </c>
      <c r="H691" s="111">
        <f t="shared" si="911"/>
        <v>0</v>
      </c>
      <c r="I691" s="111">
        <f t="shared" si="911"/>
        <v>-68274919.680000007</v>
      </c>
      <c r="J691" s="111">
        <f t="shared" si="911"/>
        <v>68274919.680000007</v>
      </c>
      <c r="K691" s="111">
        <f t="shared" si="911"/>
        <v>627212000</v>
      </c>
      <c r="L691" s="112">
        <f t="shared" si="911"/>
        <v>104150148.23999999</v>
      </c>
      <c r="M691" s="112">
        <f t="shared" si="911"/>
        <v>138998833.37</v>
      </c>
      <c r="N691" s="113">
        <f t="shared" si="911"/>
        <v>171836367.64000002</v>
      </c>
      <c r="O691" s="111">
        <f t="shared" si="911"/>
        <v>0</v>
      </c>
      <c r="P691" s="111">
        <f t="shared" si="911"/>
        <v>414985349.24999994</v>
      </c>
      <c r="Q691" s="111">
        <f t="shared" si="911"/>
        <v>74606941.960000008</v>
      </c>
      <c r="R691" s="111">
        <f t="shared" si="911"/>
        <v>132415099.74999999</v>
      </c>
      <c r="S691" s="112">
        <f t="shared" si="911"/>
        <v>144205316.20999998</v>
      </c>
      <c r="T691" s="111">
        <f t="shared" si="911"/>
        <v>0</v>
      </c>
      <c r="U691" s="112">
        <f t="shared" si="911"/>
        <v>351227357.92000002</v>
      </c>
      <c r="V691" s="111">
        <f t="shared" si="911"/>
        <v>0</v>
      </c>
      <c r="W691" s="111">
        <f t="shared" si="911"/>
        <v>212226650.74999994</v>
      </c>
      <c r="X691" s="111">
        <f t="shared" si="911"/>
        <v>507800.3</v>
      </c>
      <c r="Y691" s="111">
        <f t="shared" si="911"/>
        <v>63250191.030000009</v>
      </c>
      <c r="AB691" s="132"/>
    </row>
    <row r="692" spans="1:28" s="108" customFormat="1" ht="30" customHeight="1" x14ac:dyDescent="0.25">
      <c r="A692" s="108" t="s">
        <v>194</v>
      </c>
      <c r="B692" s="114" t="s">
        <v>41</v>
      </c>
      <c r="C692" s="116"/>
      <c r="D692" s="111"/>
      <c r="E692" s="111"/>
      <c r="F692" s="111">
        <f t="shared" ref="F692" si="912">D692+E692</f>
        <v>0</v>
      </c>
      <c r="G692" s="111">
        <f>F692-E692</f>
        <v>0</v>
      </c>
      <c r="H692" s="111"/>
      <c r="I692" s="111"/>
      <c r="J692" s="111"/>
      <c r="K692" s="111">
        <f t="shared" si="874"/>
        <v>0</v>
      </c>
      <c r="L692" s="112"/>
      <c r="M692" s="112"/>
      <c r="N692" s="113"/>
      <c r="O692" s="111"/>
      <c r="P692" s="111">
        <f t="shared" si="875"/>
        <v>0</v>
      </c>
      <c r="Q692" s="111"/>
      <c r="R692" s="111"/>
      <c r="S692" s="112"/>
      <c r="T692" s="111"/>
      <c r="U692" s="112">
        <f t="shared" si="876"/>
        <v>0</v>
      </c>
      <c r="V692" s="111">
        <f t="shared" si="877"/>
        <v>0</v>
      </c>
      <c r="W692" s="111">
        <f t="shared" si="881"/>
        <v>0</v>
      </c>
      <c r="X692" s="111"/>
      <c r="Y692" s="112">
        <f t="shared" si="878"/>
        <v>0</v>
      </c>
    </row>
    <row r="693" spans="1:28" s="108" customFormat="1" ht="30" customHeight="1" x14ac:dyDescent="0.25">
      <c r="A693" s="108" t="s">
        <v>42</v>
      </c>
      <c r="B693" s="114" t="s">
        <v>42</v>
      </c>
      <c r="C693" s="116"/>
      <c r="D693" s="111">
        <f t="shared" ref="D693:Y693" si="913">SUMIFS(D$38:D$688,$B$38:$B$688,$B693)</f>
        <v>66184000</v>
      </c>
      <c r="E693" s="111">
        <f t="shared" si="913"/>
        <v>0</v>
      </c>
      <c r="F693" s="111">
        <f t="shared" si="913"/>
        <v>66184000</v>
      </c>
      <c r="G693" s="111">
        <f t="shared" si="913"/>
        <v>66184000</v>
      </c>
      <c r="H693" s="111">
        <f t="shared" si="913"/>
        <v>0</v>
      </c>
      <c r="I693" s="111">
        <f t="shared" si="913"/>
        <v>0</v>
      </c>
      <c r="J693" s="111">
        <f t="shared" si="913"/>
        <v>0</v>
      </c>
      <c r="K693" s="111">
        <f t="shared" si="913"/>
        <v>66184000</v>
      </c>
      <c r="L693" s="112">
        <f t="shared" si="913"/>
        <v>0</v>
      </c>
      <c r="M693" s="112">
        <f t="shared" si="913"/>
        <v>24469944.52</v>
      </c>
      <c r="N693" s="113">
        <f t="shared" si="913"/>
        <v>29605776</v>
      </c>
      <c r="O693" s="111">
        <f t="shared" si="913"/>
        <v>0</v>
      </c>
      <c r="P693" s="111">
        <f t="shared" si="913"/>
        <v>54075720.519999996</v>
      </c>
      <c r="Q693" s="111">
        <f t="shared" si="913"/>
        <v>0</v>
      </c>
      <c r="R693" s="111">
        <f t="shared" si="913"/>
        <v>3490278.35</v>
      </c>
      <c r="S693" s="112">
        <f t="shared" si="913"/>
        <v>11880536.799999999</v>
      </c>
      <c r="T693" s="111">
        <f t="shared" si="913"/>
        <v>0</v>
      </c>
      <c r="U693" s="112">
        <f t="shared" si="913"/>
        <v>15370815.149999999</v>
      </c>
      <c r="V693" s="111">
        <f t="shared" si="913"/>
        <v>0</v>
      </c>
      <c r="W693" s="111">
        <f t="shared" si="913"/>
        <v>12108279.48</v>
      </c>
      <c r="X693" s="111">
        <f t="shared" si="913"/>
        <v>0</v>
      </c>
      <c r="Y693" s="111">
        <f t="shared" si="913"/>
        <v>38704905.370000005</v>
      </c>
    </row>
    <row r="694" spans="1:28" ht="35.1" customHeight="1" x14ac:dyDescent="0.2">
      <c r="B694" s="58"/>
      <c r="C694" s="59"/>
      <c r="D694" s="35"/>
      <c r="E694" s="35"/>
      <c r="F694" s="35"/>
      <c r="G694" s="35"/>
      <c r="H694" s="35"/>
      <c r="I694" s="35"/>
      <c r="J694" s="35"/>
      <c r="K694" s="35"/>
      <c r="L694" s="86"/>
      <c r="M694" s="86"/>
      <c r="N694" s="67"/>
      <c r="O694" s="35"/>
      <c r="P694" s="35"/>
      <c r="Q694" s="35"/>
      <c r="R694" s="35"/>
      <c r="S694" s="86"/>
      <c r="T694" s="35"/>
      <c r="U694" s="86"/>
      <c r="V694" s="35"/>
      <c r="W694" s="35"/>
      <c r="X694" s="35"/>
      <c r="Y694" s="35"/>
    </row>
    <row r="695" spans="1:28" ht="15.75" x14ac:dyDescent="0.25">
      <c r="B695" s="30" t="s">
        <v>43</v>
      </c>
      <c r="C695" s="31"/>
      <c r="D695" s="30"/>
      <c r="E695" s="33"/>
      <c r="F695" s="30" t="s">
        <v>43</v>
      </c>
      <c r="G695" s="30"/>
      <c r="H695" s="30"/>
      <c r="I695" s="30"/>
      <c r="J695" s="36"/>
      <c r="K695" s="30"/>
      <c r="L695" s="30"/>
      <c r="M695" s="12" t="s">
        <v>44</v>
      </c>
      <c r="N695" s="38"/>
      <c r="O695" s="14"/>
      <c r="P695" s="10"/>
      <c r="Q695" s="10"/>
      <c r="R695" s="10"/>
      <c r="S695" s="10"/>
      <c r="T695" s="10"/>
      <c r="U695" s="10"/>
      <c r="V695" s="10"/>
      <c r="W695" s="10" t="s">
        <v>196</v>
      </c>
      <c r="X695" s="30"/>
      <c r="Y695" s="34"/>
    </row>
    <row r="696" spans="1:28" s="38" customFormat="1" ht="15" x14ac:dyDescent="0.2">
      <c r="A696" s="23"/>
      <c r="B696" s="30"/>
      <c r="C696" s="31"/>
      <c r="D696" s="30"/>
      <c r="E696" s="30"/>
      <c r="F696" s="30"/>
      <c r="G696" s="62"/>
      <c r="H696" s="30"/>
      <c r="I696" s="30"/>
      <c r="J696" s="30"/>
      <c r="K696" s="30"/>
      <c r="L696" s="30"/>
      <c r="M696" s="10"/>
      <c r="O696" s="14"/>
      <c r="P696" s="10"/>
      <c r="Q696" s="10"/>
      <c r="R696" s="10"/>
      <c r="S696" s="10"/>
      <c r="T696" s="10"/>
      <c r="U696" s="10"/>
      <c r="V696" s="10"/>
      <c r="W696" s="10"/>
      <c r="X696" s="30"/>
      <c r="Y696" s="37"/>
    </row>
    <row r="697" spans="1:28" s="38" customFormat="1" ht="15" x14ac:dyDescent="0.2">
      <c r="A697" s="23"/>
      <c r="B697" s="30"/>
      <c r="C697" s="31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30"/>
    </row>
    <row r="698" spans="1:28" s="38" customFormat="1" ht="15" x14ac:dyDescent="0.2">
      <c r="A698" s="23"/>
      <c r="B698" s="30"/>
      <c r="C698" s="31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30"/>
    </row>
    <row r="699" spans="1:28" s="38" customFormat="1" ht="15.75" x14ac:dyDescent="0.25">
      <c r="A699" s="23"/>
      <c r="B699" s="33" t="s">
        <v>45</v>
      </c>
      <c r="C699" s="31"/>
      <c r="D699" s="30"/>
      <c r="E699" s="30"/>
      <c r="F699" s="33" t="s">
        <v>46</v>
      </c>
      <c r="G699" s="30"/>
      <c r="H699" s="30"/>
      <c r="I699" s="30"/>
      <c r="J699" s="33"/>
      <c r="K699" s="30"/>
      <c r="L699" s="30"/>
      <c r="M699" s="11" t="s">
        <v>195</v>
      </c>
      <c r="O699" s="14"/>
      <c r="P699" s="10"/>
      <c r="Q699" s="10"/>
      <c r="R699" s="10"/>
      <c r="S699" s="10"/>
      <c r="T699" s="10"/>
      <c r="U699" s="10"/>
      <c r="V699" s="10"/>
      <c r="W699" s="11" t="s">
        <v>197</v>
      </c>
      <c r="X699" s="30"/>
      <c r="Y699" s="30"/>
    </row>
    <row r="700" spans="1:28" s="38" customFormat="1" ht="15" x14ac:dyDescent="0.2">
      <c r="A700" s="23"/>
      <c r="B700" s="30" t="s">
        <v>47</v>
      </c>
      <c r="C700" s="31"/>
      <c r="D700" s="30"/>
      <c r="E700" s="30"/>
      <c r="F700" s="30" t="s">
        <v>48</v>
      </c>
      <c r="G700" s="30"/>
      <c r="H700" s="30"/>
      <c r="I700" s="30"/>
      <c r="J700" s="30"/>
      <c r="K700" s="30"/>
      <c r="L700" s="30"/>
      <c r="M700" s="10" t="s">
        <v>220</v>
      </c>
      <c r="O700" s="14"/>
      <c r="P700" s="10"/>
      <c r="Q700" s="10"/>
      <c r="R700" s="10"/>
      <c r="S700" s="10"/>
      <c r="T700" s="10"/>
      <c r="U700" s="10"/>
      <c r="V700" s="10"/>
      <c r="W700" s="10" t="s">
        <v>198</v>
      </c>
      <c r="X700" s="30"/>
      <c r="Y700" s="30"/>
    </row>
    <row r="701" spans="1:28" s="38" customFormat="1" ht="15" x14ac:dyDescent="0.2">
      <c r="A701" s="23"/>
      <c r="B701" s="28"/>
      <c r="C701" s="43"/>
      <c r="D701" s="28"/>
      <c r="E701" s="28"/>
      <c r="F701" s="28"/>
      <c r="G701" s="28"/>
      <c r="H701" s="28"/>
      <c r="I701" s="28"/>
      <c r="J701" s="28"/>
      <c r="K701" s="28"/>
      <c r="L701" s="28"/>
      <c r="M701" s="10" t="s">
        <v>219</v>
      </c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30"/>
    </row>
    <row r="702" spans="1:28" s="38" customFormat="1" ht="15" x14ac:dyDescent="0.2">
      <c r="A702" s="23"/>
      <c r="B702" s="46"/>
      <c r="C702" s="31"/>
      <c r="D702" s="32"/>
      <c r="E702" s="30"/>
      <c r="F702" s="30"/>
      <c r="G702" s="30"/>
      <c r="H702" s="30"/>
      <c r="I702" s="30"/>
      <c r="J702" s="30"/>
      <c r="K702" s="30"/>
      <c r="L702" s="62"/>
      <c r="M702" s="62"/>
      <c r="N702" s="10"/>
      <c r="O702" s="30"/>
      <c r="P702" s="30"/>
      <c r="Q702" s="30"/>
      <c r="R702" s="30"/>
      <c r="S702" s="62"/>
      <c r="T702" s="30"/>
      <c r="U702" s="62"/>
      <c r="V702" s="30"/>
      <c r="W702" s="30"/>
      <c r="X702" s="30"/>
      <c r="Y702" s="30"/>
    </row>
    <row r="703" spans="1:28" s="42" customFormat="1" ht="14.25" x14ac:dyDescent="0.2">
      <c r="A703" s="23"/>
      <c r="B703" s="47"/>
      <c r="C703" s="40"/>
      <c r="D703" s="41"/>
      <c r="L703" s="87"/>
      <c r="M703" s="87"/>
      <c r="N703" s="68"/>
      <c r="S703" s="87"/>
      <c r="U703" s="87"/>
    </row>
    <row r="705" spans="2:25" s="53" customFormat="1" x14ac:dyDescent="0.2">
      <c r="B705" s="54" t="s">
        <v>49</v>
      </c>
      <c r="C705" s="55"/>
      <c r="D705" s="56"/>
      <c r="L705" s="88"/>
      <c r="M705" s="88"/>
      <c r="N705" s="69"/>
      <c r="S705" s="88"/>
      <c r="U705" s="88"/>
    </row>
    <row r="706" spans="2:25" s="53" customFormat="1" x14ac:dyDescent="0.2">
      <c r="B706" s="54" t="s">
        <v>166</v>
      </c>
      <c r="C706" s="55"/>
      <c r="D706" s="56"/>
      <c r="L706" s="88"/>
      <c r="M706" s="88"/>
      <c r="N706" s="69"/>
      <c r="S706" s="88"/>
      <c r="U706" s="88"/>
    </row>
    <row r="707" spans="2:25" s="53" customFormat="1" x14ac:dyDescent="0.2">
      <c r="B707" s="54" t="s">
        <v>167</v>
      </c>
      <c r="C707" s="55"/>
      <c r="D707" s="56"/>
      <c r="L707" s="88"/>
      <c r="M707" s="88"/>
      <c r="N707" s="69"/>
      <c r="S707" s="88"/>
      <c r="U707" s="88"/>
    </row>
    <row r="708" spans="2:25" s="53" customFormat="1" x14ac:dyDescent="0.2">
      <c r="B708" s="54" t="s">
        <v>168</v>
      </c>
      <c r="C708" s="55"/>
      <c r="D708" s="56"/>
      <c r="L708" s="88"/>
      <c r="M708" s="88"/>
      <c r="N708" s="69"/>
      <c r="S708" s="88"/>
      <c r="U708" s="88"/>
    </row>
    <row r="709" spans="2:25" s="53" customFormat="1" x14ac:dyDescent="0.2">
      <c r="B709" s="54" t="s">
        <v>53</v>
      </c>
      <c r="C709" s="55"/>
      <c r="D709" s="56"/>
      <c r="L709" s="88"/>
      <c r="M709" s="88"/>
      <c r="N709" s="69"/>
      <c r="S709" s="88"/>
      <c r="U709" s="88"/>
    </row>
    <row r="710" spans="2:25" s="53" customFormat="1" x14ac:dyDescent="0.2">
      <c r="B710" s="54" t="s">
        <v>54</v>
      </c>
      <c r="C710" s="55"/>
      <c r="D710" s="56"/>
      <c r="L710" s="88"/>
      <c r="M710" s="88"/>
      <c r="N710" s="69"/>
      <c r="S710" s="88"/>
      <c r="U710" s="88"/>
    </row>
    <row r="711" spans="2:25" s="53" customFormat="1" x14ac:dyDescent="0.2">
      <c r="B711" s="54" t="s">
        <v>56</v>
      </c>
      <c r="C711" s="55"/>
      <c r="D711" s="56">
        <f>SUMIFS(D$26:D$417,$A$26:$A$417,$B711)</f>
        <v>46095000</v>
      </c>
      <c r="E711" s="56">
        <f t="shared" ref="E711:Y723" si="914">SUMIFS(E$26:E$417,$A$26:$A$417,$B711)</f>
        <v>3414500</v>
      </c>
      <c r="F711" s="56">
        <f t="shared" si="914"/>
        <v>49509500</v>
      </c>
      <c r="G711" s="56">
        <f t="shared" si="914"/>
        <v>46095000</v>
      </c>
      <c r="H711" s="56">
        <f t="shared" si="914"/>
        <v>0</v>
      </c>
      <c r="I711" s="56">
        <f t="shared" si="914"/>
        <v>0</v>
      </c>
      <c r="J711" s="56">
        <f t="shared" si="914"/>
        <v>3414500</v>
      </c>
      <c r="K711" s="56">
        <f t="shared" si="914"/>
        <v>49509500</v>
      </c>
      <c r="L711" s="89">
        <f t="shared" si="914"/>
        <v>10221005.65</v>
      </c>
      <c r="M711" s="89">
        <f t="shared" si="914"/>
        <v>14071684.620000001</v>
      </c>
      <c r="N711" s="56">
        <f t="shared" si="914"/>
        <v>11775887.15</v>
      </c>
      <c r="O711" s="56">
        <f t="shared" si="914"/>
        <v>0</v>
      </c>
      <c r="P711" s="56">
        <f t="shared" si="914"/>
        <v>36068577.420000002</v>
      </c>
      <c r="Q711" s="56">
        <f t="shared" si="914"/>
        <v>9193046.3599999994</v>
      </c>
      <c r="R711" s="56">
        <f t="shared" si="914"/>
        <v>13881985.169999998</v>
      </c>
      <c r="S711" s="89">
        <f t="shared" si="914"/>
        <v>11735169.809999999</v>
      </c>
      <c r="T711" s="56">
        <f t="shared" si="914"/>
        <v>0</v>
      </c>
      <c r="U711" s="89">
        <f t="shared" si="914"/>
        <v>34810201.339999996</v>
      </c>
      <c r="V711" s="56">
        <f t="shared" si="914"/>
        <v>0</v>
      </c>
      <c r="W711" s="56">
        <f t="shared" si="914"/>
        <v>13440922.579999998</v>
      </c>
      <c r="X711" s="56">
        <f t="shared" si="914"/>
        <v>0</v>
      </c>
      <c r="Y711" s="56">
        <f t="shared" si="914"/>
        <v>1258376.0800000059</v>
      </c>
    </row>
    <row r="712" spans="2:25" s="53" customFormat="1" x14ac:dyDescent="0.2">
      <c r="B712" s="54" t="s">
        <v>58</v>
      </c>
      <c r="C712" s="55"/>
      <c r="D712" s="56">
        <f t="shared" ref="D712:S739" si="915">SUMIFS(D$26:D$417,$A$26:$A$417,$B712)</f>
        <v>46095000</v>
      </c>
      <c r="E712" s="56">
        <f t="shared" si="914"/>
        <v>3414500</v>
      </c>
      <c r="F712" s="56">
        <f t="shared" si="914"/>
        <v>49509500</v>
      </c>
      <c r="G712" s="56">
        <f t="shared" si="914"/>
        <v>46095000</v>
      </c>
      <c r="H712" s="56">
        <f t="shared" si="914"/>
        <v>0</v>
      </c>
      <c r="I712" s="56">
        <f t="shared" si="914"/>
        <v>0</v>
      </c>
      <c r="J712" s="56">
        <f t="shared" si="914"/>
        <v>3414500</v>
      </c>
      <c r="K712" s="56">
        <f t="shared" si="914"/>
        <v>49509500</v>
      </c>
      <c r="L712" s="89">
        <f t="shared" si="914"/>
        <v>10221005.65</v>
      </c>
      <c r="M712" s="89">
        <f t="shared" si="914"/>
        <v>14071684.620000001</v>
      </c>
      <c r="N712" s="56">
        <f t="shared" si="914"/>
        <v>11775887.15</v>
      </c>
      <c r="O712" s="56">
        <f t="shared" si="914"/>
        <v>0</v>
      </c>
      <c r="P712" s="56">
        <f t="shared" si="914"/>
        <v>36068577.420000002</v>
      </c>
      <c r="Q712" s="56">
        <f t="shared" si="914"/>
        <v>9193046.3599999994</v>
      </c>
      <c r="R712" s="56">
        <f t="shared" si="914"/>
        <v>13881985.169999998</v>
      </c>
      <c r="S712" s="89">
        <f t="shared" si="914"/>
        <v>11735169.809999999</v>
      </c>
      <c r="T712" s="56">
        <f t="shared" si="914"/>
        <v>0</v>
      </c>
      <c r="U712" s="89">
        <f t="shared" si="914"/>
        <v>34810201.339999996</v>
      </c>
      <c r="V712" s="56">
        <f t="shared" si="914"/>
        <v>0</v>
      </c>
      <c r="W712" s="56">
        <f t="shared" si="914"/>
        <v>13440922.579999998</v>
      </c>
      <c r="X712" s="56">
        <f t="shared" si="914"/>
        <v>0</v>
      </c>
      <c r="Y712" s="56">
        <f t="shared" si="914"/>
        <v>1258376.0800000059</v>
      </c>
    </row>
    <row r="713" spans="2:25" s="53" customFormat="1" x14ac:dyDescent="0.2">
      <c r="B713" s="54" t="s">
        <v>60</v>
      </c>
      <c r="C713" s="55"/>
      <c r="D713" s="56">
        <f t="shared" si="915"/>
        <v>25379000</v>
      </c>
      <c r="E713" s="56">
        <f t="shared" si="914"/>
        <v>87300</v>
      </c>
      <c r="F713" s="56">
        <f t="shared" si="914"/>
        <v>25466300</v>
      </c>
      <c r="G713" s="56">
        <f t="shared" si="914"/>
        <v>25379000</v>
      </c>
      <c r="H713" s="56">
        <f t="shared" si="914"/>
        <v>0</v>
      </c>
      <c r="I713" s="56">
        <f t="shared" si="914"/>
        <v>0</v>
      </c>
      <c r="J713" s="56">
        <f t="shared" si="914"/>
        <v>87300</v>
      </c>
      <c r="K713" s="56">
        <f t="shared" si="914"/>
        <v>25466300</v>
      </c>
      <c r="L713" s="89">
        <f t="shared" si="914"/>
        <v>5735828.1299999999</v>
      </c>
      <c r="M713" s="89">
        <f t="shared" si="914"/>
        <v>7564955.04</v>
      </c>
      <c r="N713" s="56">
        <f t="shared" si="914"/>
        <v>5890163.5899999999</v>
      </c>
      <c r="O713" s="56">
        <f t="shared" si="914"/>
        <v>0</v>
      </c>
      <c r="P713" s="56">
        <f t="shared" si="914"/>
        <v>19190946.759999998</v>
      </c>
      <c r="Q713" s="56">
        <f t="shared" si="914"/>
        <v>5735828.1299999999</v>
      </c>
      <c r="R713" s="56">
        <f t="shared" si="914"/>
        <v>7564955.04</v>
      </c>
      <c r="S713" s="89">
        <f t="shared" si="914"/>
        <v>5890163.5899999999</v>
      </c>
      <c r="T713" s="56">
        <f t="shared" si="914"/>
        <v>0</v>
      </c>
      <c r="U713" s="89">
        <f t="shared" si="914"/>
        <v>19190946.759999998</v>
      </c>
      <c r="V713" s="56">
        <f t="shared" si="914"/>
        <v>0</v>
      </c>
      <c r="W713" s="56">
        <f t="shared" si="914"/>
        <v>6275353.2399999993</v>
      </c>
      <c r="X713" s="56">
        <f t="shared" si="914"/>
        <v>0</v>
      </c>
      <c r="Y713" s="56">
        <f t="shared" si="914"/>
        <v>0</v>
      </c>
    </row>
    <row r="714" spans="2:25" s="53" customFormat="1" x14ac:dyDescent="0.2">
      <c r="B714" s="54" t="s">
        <v>61</v>
      </c>
      <c r="C714" s="55"/>
      <c r="D714" s="56">
        <f t="shared" si="915"/>
        <v>20716000</v>
      </c>
      <c r="E714" s="56">
        <f t="shared" si="914"/>
        <v>3327200</v>
      </c>
      <c r="F714" s="56">
        <f t="shared" si="914"/>
        <v>24043200</v>
      </c>
      <c r="G714" s="56">
        <f t="shared" si="914"/>
        <v>20716000</v>
      </c>
      <c r="H714" s="56">
        <f t="shared" si="914"/>
        <v>0</v>
      </c>
      <c r="I714" s="56">
        <f t="shared" si="914"/>
        <v>0</v>
      </c>
      <c r="J714" s="56">
        <f t="shared" si="914"/>
        <v>3327200</v>
      </c>
      <c r="K714" s="56">
        <f t="shared" si="914"/>
        <v>24043200</v>
      </c>
      <c r="L714" s="89">
        <f t="shared" si="914"/>
        <v>4485177.5199999996</v>
      </c>
      <c r="M714" s="89">
        <f t="shared" si="914"/>
        <v>6506729.580000001</v>
      </c>
      <c r="N714" s="56">
        <f t="shared" si="914"/>
        <v>5885723.5600000005</v>
      </c>
      <c r="O714" s="56">
        <f t="shared" si="914"/>
        <v>0</v>
      </c>
      <c r="P714" s="56">
        <f t="shared" si="914"/>
        <v>16877630.66</v>
      </c>
      <c r="Q714" s="56">
        <f t="shared" si="914"/>
        <v>3457218.23</v>
      </c>
      <c r="R714" s="56">
        <f t="shared" si="914"/>
        <v>6317030.129999999</v>
      </c>
      <c r="S714" s="89">
        <f t="shared" si="914"/>
        <v>5845006.2199999997</v>
      </c>
      <c r="T714" s="56">
        <f t="shared" si="914"/>
        <v>0</v>
      </c>
      <c r="U714" s="89">
        <f t="shared" si="914"/>
        <v>15619254.58</v>
      </c>
      <c r="V714" s="56">
        <f t="shared" si="914"/>
        <v>0</v>
      </c>
      <c r="W714" s="56">
        <f t="shared" si="914"/>
        <v>7165569.3399999999</v>
      </c>
      <c r="X714" s="56">
        <f t="shared" si="914"/>
        <v>0</v>
      </c>
      <c r="Y714" s="56">
        <f t="shared" si="914"/>
        <v>1258376.0800000008</v>
      </c>
    </row>
    <row r="715" spans="2:25" s="53" customFormat="1" x14ac:dyDescent="0.2">
      <c r="B715" s="54" t="s">
        <v>62</v>
      </c>
      <c r="C715" s="55"/>
      <c r="D715" s="56">
        <f t="shared" si="915"/>
        <v>47247000</v>
      </c>
      <c r="E715" s="56">
        <f t="shared" si="914"/>
        <v>3343980</v>
      </c>
      <c r="F715" s="56">
        <f t="shared" si="914"/>
        <v>50590980</v>
      </c>
      <c r="G715" s="56">
        <f t="shared" si="914"/>
        <v>47247000</v>
      </c>
      <c r="H715" s="56">
        <f t="shared" si="914"/>
        <v>0</v>
      </c>
      <c r="I715" s="56">
        <f t="shared" si="914"/>
        <v>0</v>
      </c>
      <c r="J715" s="56">
        <f t="shared" si="914"/>
        <v>3343980</v>
      </c>
      <c r="K715" s="56">
        <f t="shared" si="914"/>
        <v>50590980</v>
      </c>
      <c r="L715" s="89">
        <f t="shared" si="914"/>
        <v>11173831.879999999</v>
      </c>
      <c r="M715" s="89">
        <f t="shared" si="914"/>
        <v>14975565.930000002</v>
      </c>
      <c r="N715" s="56">
        <f t="shared" si="914"/>
        <v>11212086.73</v>
      </c>
      <c r="O715" s="56">
        <f t="shared" si="914"/>
        <v>0</v>
      </c>
      <c r="P715" s="56">
        <f t="shared" si="914"/>
        <v>37361484.540000007</v>
      </c>
      <c r="Q715" s="56">
        <f t="shared" si="914"/>
        <v>11055481.93</v>
      </c>
      <c r="R715" s="56">
        <f t="shared" si="914"/>
        <v>15089915.880000001</v>
      </c>
      <c r="S715" s="89">
        <f t="shared" si="914"/>
        <v>11210417.879999999</v>
      </c>
      <c r="T715" s="56">
        <f t="shared" si="914"/>
        <v>0</v>
      </c>
      <c r="U715" s="89">
        <f t="shared" si="914"/>
        <v>37355815.689999998</v>
      </c>
      <c r="V715" s="56">
        <f t="shared" si="914"/>
        <v>0</v>
      </c>
      <c r="W715" s="56">
        <f t="shared" si="914"/>
        <v>13229495.459999997</v>
      </c>
      <c r="X715" s="56">
        <f t="shared" si="914"/>
        <v>0</v>
      </c>
      <c r="Y715" s="56">
        <f t="shared" si="914"/>
        <v>5668.8500000014901</v>
      </c>
    </row>
    <row r="716" spans="2:25" s="53" customFormat="1" x14ac:dyDescent="0.2">
      <c r="B716" s="54" t="s">
        <v>64</v>
      </c>
      <c r="C716" s="55"/>
      <c r="D716" s="56">
        <f t="shared" si="915"/>
        <v>47247000</v>
      </c>
      <c r="E716" s="56">
        <f t="shared" si="914"/>
        <v>3343980</v>
      </c>
      <c r="F716" s="56">
        <f t="shared" si="914"/>
        <v>50590980</v>
      </c>
      <c r="G716" s="56">
        <f t="shared" si="914"/>
        <v>47247000</v>
      </c>
      <c r="H716" s="56">
        <f t="shared" si="914"/>
        <v>0</v>
      </c>
      <c r="I716" s="56">
        <f t="shared" si="914"/>
        <v>0</v>
      </c>
      <c r="J716" s="56">
        <f t="shared" si="914"/>
        <v>3343980</v>
      </c>
      <c r="K716" s="56">
        <f t="shared" si="914"/>
        <v>50590980</v>
      </c>
      <c r="L716" s="89">
        <f t="shared" si="914"/>
        <v>11173831.879999999</v>
      </c>
      <c r="M716" s="89">
        <f t="shared" si="914"/>
        <v>14975565.930000002</v>
      </c>
      <c r="N716" s="56">
        <f t="shared" si="914"/>
        <v>11212086.73</v>
      </c>
      <c r="O716" s="56">
        <f t="shared" si="914"/>
        <v>0</v>
      </c>
      <c r="P716" s="56">
        <f t="shared" si="914"/>
        <v>37361484.540000007</v>
      </c>
      <c r="Q716" s="56">
        <f t="shared" si="914"/>
        <v>11055481.93</v>
      </c>
      <c r="R716" s="56">
        <f t="shared" si="914"/>
        <v>15089915.880000001</v>
      </c>
      <c r="S716" s="89">
        <f t="shared" si="914"/>
        <v>11210417.879999999</v>
      </c>
      <c r="T716" s="56">
        <f t="shared" si="914"/>
        <v>0</v>
      </c>
      <c r="U716" s="89">
        <f t="shared" si="914"/>
        <v>37355815.689999998</v>
      </c>
      <c r="V716" s="56">
        <f t="shared" si="914"/>
        <v>0</v>
      </c>
      <c r="W716" s="56">
        <f t="shared" si="914"/>
        <v>13229495.459999997</v>
      </c>
      <c r="X716" s="56">
        <f t="shared" si="914"/>
        <v>0</v>
      </c>
      <c r="Y716" s="56">
        <f t="shared" si="914"/>
        <v>5668.8500000014901</v>
      </c>
    </row>
    <row r="717" spans="2:25" s="53" customFormat="1" x14ac:dyDescent="0.2">
      <c r="B717" s="54" t="s">
        <v>66</v>
      </c>
      <c r="C717" s="55"/>
      <c r="D717" s="56">
        <f t="shared" si="915"/>
        <v>28266000</v>
      </c>
      <c r="E717" s="56">
        <f t="shared" si="914"/>
        <v>259550</v>
      </c>
      <c r="F717" s="56">
        <f t="shared" si="914"/>
        <v>28525550</v>
      </c>
      <c r="G717" s="56">
        <f t="shared" si="914"/>
        <v>28266000</v>
      </c>
      <c r="H717" s="56">
        <f t="shared" si="914"/>
        <v>0</v>
      </c>
      <c r="I717" s="56">
        <f t="shared" si="914"/>
        <v>0</v>
      </c>
      <c r="J717" s="56">
        <f t="shared" si="914"/>
        <v>259550</v>
      </c>
      <c r="K717" s="56">
        <f t="shared" si="914"/>
        <v>28525550</v>
      </c>
      <c r="L717" s="89">
        <f t="shared" si="914"/>
        <v>6894000.8099999996</v>
      </c>
      <c r="M717" s="89">
        <f t="shared" si="914"/>
        <v>8572215.0700000003</v>
      </c>
      <c r="N717" s="56">
        <f t="shared" si="914"/>
        <v>6673943.1099999994</v>
      </c>
      <c r="O717" s="56">
        <f t="shared" si="914"/>
        <v>0</v>
      </c>
      <c r="P717" s="56">
        <f t="shared" si="914"/>
        <v>22140158.990000002</v>
      </c>
      <c r="Q717" s="56">
        <f t="shared" si="914"/>
        <v>6843345.8600000003</v>
      </c>
      <c r="R717" s="56">
        <f t="shared" si="914"/>
        <v>8618870.0200000014</v>
      </c>
      <c r="S717" s="89">
        <f t="shared" si="914"/>
        <v>6672274.2599999998</v>
      </c>
      <c r="T717" s="56">
        <f t="shared" si="914"/>
        <v>0</v>
      </c>
      <c r="U717" s="89">
        <f t="shared" si="914"/>
        <v>22134490.140000001</v>
      </c>
      <c r="V717" s="56">
        <f t="shared" si="914"/>
        <v>0</v>
      </c>
      <c r="W717" s="56">
        <f t="shared" si="914"/>
        <v>6385391.0099999998</v>
      </c>
      <c r="X717" s="56">
        <f t="shared" si="914"/>
        <v>0</v>
      </c>
      <c r="Y717" s="56">
        <f t="shared" si="914"/>
        <v>5668.8499999996275</v>
      </c>
    </row>
    <row r="718" spans="2:25" s="53" customFormat="1" x14ac:dyDescent="0.2">
      <c r="B718" s="54" t="s">
        <v>67</v>
      </c>
      <c r="C718" s="55"/>
      <c r="D718" s="56">
        <f t="shared" si="915"/>
        <v>18981000</v>
      </c>
      <c r="E718" s="56">
        <f t="shared" si="914"/>
        <v>3084430</v>
      </c>
      <c r="F718" s="56">
        <f t="shared" si="914"/>
        <v>22065430</v>
      </c>
      <c r="G718" s="56">
        <f t="shared" si="914"/>
        <v>18981000</v>
      </c>
      <c r="H718" s="56">
        <f t="shared" si="914"/>
        <v>0</v>
      </c>
      <c r="I718" s="56">
        <f t="shared" si="914"/>
        <v>0</v>
      </c>
      <c r="J718" s="56">
        <f t="shared" si="914"/>
        <v>3084430</v>
      </c>
      <c r="K718" s="56">
        <f t="shared" si="914"/>
        <v>22065430</v>
      </c>
      <c r="L718" s="89">
        <f t="shared" si="914"/>
        <v>4279831.07</v>
      </c>
      <c r="M718" s="89">
        <f t="shared" si="914"/>
        <v>6403350.8600000003</v>
      </c>
      <c r="N718" s="56">
        <f t="shared" si="914"/>
        <v>4538143.62</v>
      </c>
      <c r="O718" s="56">
        <f t="shared" si="914"/>
        <v>0</v>
      </c>
      <c r="P718" s="56">
        <f t="shared" si="914"/>
        <v>15221325.550000001</v>
      </c>
      <c r="Q718" s="56">
        <f t="shared" si="914"/>
        <v>4212136.07</v>
      </c>
      <c r="R718" s="56">
        <f t="shared" si="914"/>
        <v>6471045.8600000003</v>
      </c>
      <c r="S718" s="89">
        <f t="shared" si="914"/>
        <v>4538143.62</v>
      </c>
      <c r="T718" s="56">
        <f t="shared" si="914"/>
        <v>0</v>
      </c>
      <c r="U718" s="89">
        <f t="shared" si="914"/>
        <v>15221325.550000001</v>
      </c>
      <c r="V718" s="56">
        <f t="shared" si="914"/>
        <v>0</v>
      </c>
      <c r="W718" s="56">
        <f t="shared" si="914"/>
        <v>6844104.4499999993</v>
      </c>
      <c r="X718" s="56">
        <f t="shared" si="914"/>
        <v>0</v>
      </c>
      <c r="Y718" s="56">
        <f t="shared" si="914"/>
        <v>0</v>
      </c>
    </row>
    <row r="719" spans="2:25" s="53" customFormat="1" x14ac:dyDescent="0.2">
      <c r="B719" s="54" t="s">
        <v>68</v>
      </c>
      <c r="C719" s="55"/>
      <c r="D719" s="56">
        <f t="shared" si="915"/>
        <v>70744000</v>
      </c>
      <c r="E719" s="56">
        <f t="shared" si="914"/>
        <v>6547271.75</v>
      </c>
      <c r="F719" s="56">
        <f t="shared" si="914"/>
        <v>77291271.75</v>
      </c>
      <c r="G719" s="56">
        <f t="shared" si="914"/>
        <v>70744000</v>
      </c>
      <c r="H719" s="56">
        <f t="shared" si="914"/>
        <v>0</v>
      </c>
      <c r="I719" s="56">
        <f t="shared" si="914"/>
        <v>0</v>
      </c>
      <c r="J719" s="56">
        <f t="shared" si="914"/>
        <v>6547271.75</v>
      </c>
      <c r="K719" s="56">
        <f t="shared" si="914"/>
        <v>77291271.75</v>
      </c>
      <c r="L719" s="89">
        <f t="shared" si="914"/>
        <v>10871477.129999999</v>
      </c>
      <c r="M719" s="89">
        <f t="shared" si="914"/>
        <v>38859342.100000001</v>
      </c>
      <c r="N719" s="56">
        <f t="shared" si="914"/>
        <v>12868563.289999999</v>
      </c>
      <c r="O719" s="56">
        <f t="shared" si="914"/>
        <v>0</v>
      </c>
      <c r="P719" s="56">
        <f t="shared" si="914"/>
        <v>62599382.519999996</v>
      </c>
      <c r="Q719" s="56">
        <f t="shared" si="914"/>
        <v>10850756.210000001</v>
      </c>
      <c r="R719" s="56">
        <f t="shared" si="914"/>
        <v>16720365.590000002</v>
      </c>
      <c r="S719" s="89">
        <f t="shared" si="914"/>
        <v>22668640.439999998</v>
      </c>
      <c r="T719" s="56">
        <f t="shared" si="914"/>
        <v>0</v>
      </c>
      <c r="U719" s="89">
        <f t="shared" si="914"/>
        <v>50239762.239999995</v>
      </c>
      <c r="V719" s="56">
        <f t="shared" si="914"/>
        <v>0</v>
      </c>
      <c r="W719" s="56">
        <f t="shared" si="914"/>
        <v>14691889.230000004</v>
      </c>
      <c r="X719" s="56">
        <f t="shared" si="914"/>
        <v>1193596.42</v>
      </c>
      <c r="Y719" s="56">
        <f t="shared" si="914"/>
        <v>11166023.859999999</v>
      </c>
    </row>
    <row r="720" spans="2:25" s="53" customFormat="1" x14ac:dyDescent="0.2">
      <c r="B720" s="54" t="s">
        <v>70</v>
      </c>
      <c r="C720" s="55"/>
      <c r="D720" s="56">
        <f t="shared" si="915"/>
        <v>70744000</v>
      </c>
      <c r="E720" s="56">
        <f t="shared" si="914"/>
        <v>6547271.75</v>
      </c>
      <c r="F720" s="56">
        <f t="shared" si="914"/>
        <v>77291271.75</v>
      </c>
      <c r="G720" s="56">
        <f t="shared" si="914"/>
        <v>70744000</v>
      </c>
      <c r="H720" s="56">
        <f t="shared" si="914"/>
        <v>0</v>
      </c>
      <c r="I720" s="56">
        <f t="shared" si="914"/>
        <v>0</v>
      </c>
      <c r="J720" s="56">
        <f t="shared" si="914"/>
        <v>6547271.75</v>
      </c>
      <c r="K720" s="56">
        <f t="shared" si="914"/>
        <v>77291271.75</v>
      </c>
      <c r="L720" s="89">
        <f t="shared" si="914"/>
        <v>10871477.129999999</v>
      </c>
      <c r="M720" s="89">
        <f t="shared" si="914"/>
        <v>38859342.100000001</v>
      </c>
      <c r="N720" s="56">
        <f t="shared" si="914"/>
        <v>12868563.289999999</v>
      </c>
      <c r="O720" s="56">
        <f t="shared" si="914"/>
        <v>0</v>
      </c>
      <c r="P720" s="56">
        <f t="shared" si="914"/>
        <v>62599382.519999996</v>
      </c>
      <c r="Q720" s="56">
        <f t="shared" si="914"/>
        <v>10850756.210000001</v>
      </c>
      <c r="R720" s="56">
        <f t="shared" si="914"/>
        <v>16720365.590000002</v>
      </c>
      <c r="S720" s="89">
        <f t="shared" si="914"/>
        <v>22668640.439999998</v>
      </c>
      <c r="T720" s="56">
        <f t="shared" si="914"/>
        <v>0</v>
      </c>
      <c r="U720" s="89">
        <f t="shared" si="914"/>
        <v>50239762.239999995</v>
      </c>
      <c r="V720" s="56">
        <f t="shared" si="914"/>
        <v>0</v>
      </c>
      <c r="W720" s="56">
        <f t="shared" si="914"/>
        <v>14691889.230000004</v>
      </c>
      <c r="X720" s="56">
        <f t="shared" si="914"/>
        <v>1193596.42</v>
      </c>
      <c r="Y720" s="56">
        <f t="shared" si="914"/>
        <v>11166023.859999999</v>
      </c>
    </row>
    <row r="721" spans="2:25" s="53" customFormat="1" x14ac:dyDescent="0.2">
      <c r="B721" s="54" t="s">
        <v>72</v>
      </c>
      <c r="C721" s="55"/>
      <c r="D721" s="56">
        <f t="shared" si="915"/>
        <v>28560000</v>
      </c>
      <c r="E721" s="56">
        <f t="shared" si="914"/>
        <v>105331.75</v>
      </c>
      <c r="F721" s="56">
        <f t="shared" si="914"/>
        <v>28665331.75</v>
      </c>
      <c r="G721" s="56">
        <f t="shared" si="914"/>
        <v>28560000</v>
      </c>
      <c r="H721" s="56">
        <f t="shared" si="914"/>
        <v>0</v>
      </c>
      <c r="I721" s="56">
        <f t="shared" si="914"/>
        <v>0</v>
      </c>
      <c r="J721" s="56">
        <f t="shared" si="914"/>
        <v>105331.75</v>
      </c>
      <c r="K721" s="56">
        <f t="shared" si="914"/>
        <v>28665331.75</v>
      </c>
      <c r="L721" s="89">
        <f t="shared" si="914"/>
        <v>6608244.6399999997</v>
      </c>
      <c r="M721" s="89">
        <f t="shared" si="914"/>
        <v>9410194.8900000006</v>
      </c>
      <c r="N721" s="56">
        <f t="shared" si="914"/>
        <v>7159667.9899999984</v>
      </c>
      <c r="O721" s="56">
        <f t="shared" si="914"/>
        <v>0</v>
      </c>
      <c r="P721" s="56">
        <f t="shared" si="914"/>
        <v>23178107.520000003</v>
      </c>
      <c r="Q721" s="56">
        <f t="shared" si="914"/>
        <v>6591443.7199999997</v>
      </c>
      <c r="R721" s="56">
        <f t="shared" si="914"/>
        <v>8826224.7100000009</v>
      </c>
      <c r="S721" s="89">
        <f t="shared" si="914"/>
        <v>6872223.4799999986</v>
      </c>
      <c r="T721" s="56">
        <f t="shared" si="914"/>
        <v>0</v>
      </c>
      <c r="U721" s="89">
        <f t="shared" si="914"/>
        <v>22289891.91</v>
      </c>
      <c r="V721" s="56">
        <f t="shared" si="914"/>
        <v>0</v>
      </c>
      <c r="W721" s="56">
        <f t="shared" si="914"/>
        <v>5487224.2300000004</v>
      </c>
      <c r="X721" s="56">
        <f t="shared" si="914"/>
        <v>791046.11999999988</v>
      </c>
      <c r="Y721" s="56">
        <f t="shared" si="914"/>
        <v>97169.489999999423</v>
      </c>
    </row>
    <row r="722" spans="2:25" s="53" customFormat="1" x14ac:dyDescent="0.2">
      <c r="B722" s="54" t="s">
        <v>73</v>
      </c>
      <c r="C722" s="55"/>
      <c r="D722" s="56">
        <f t="shared" si="915"/>
        <v>18580000</v>
      </c>
      <c r="E722" s="56">
        <f t="shared" si="914"/>
        <v>6441940</v>
      </c>
      <c r="F722" s="56">
        <f t="shared" si="914"/>
        <v>25021940</v>
      </c>
      <c r="G722" s="56">
        <f t="shared" si="914"/>
        <v>18580000</v>
      </c>
      <c r="H722" s="56">
        <f t="shared" si="914"/>
        <v>0</v>
      </c>
      <c r="I722" s="56">
        <f t="shared" si="914"/>
        <v>0</v>
      </c>
      <c r="J722" s="56">
        <f t="shared" si="914"/>
        <v>6441940</v>
      </c>
      <c r="K722" s="56">
        <f t="shared" si="914"/>
        <v>25021940</v>
      </c>
      <c r="L722" s="89">
        <f t="shared" si="914"/>
        <v>4263232.49</v>
      </c>
      <c r="M722" s="89">
        <f t="shared" si="914"/>
        <v>7136221.6899999995</v>
      </c>
      <c r="N722" s="56">
        <f t="shared" si="914"/>
        <v>5708895.2999999998</v>
      </c>
      <c r="O722" s="56">
        <f t="shared" si="914"/>
        <v>0</v>
      </c>
      <c r="P722" s="56">
        <f t="shared" si="914"/>
        <v>17108349.48</v>
      </c>
      <c r="Q722" s="56">
        <f t="shared" si="914"/>
        <v>4259312.49</v>
      </c>
      <c r="R722" s="56">
        <f t="shared" si="914"/>
        <v>6481886.5299999993</v>
      </c>
      <c r="S722" s="89">
        <f t="shared" si="914"/>
        <v>5665800.1599999992</v>
      </c>
      <c r="T722" s="56">
        <f t="shared" si="914"/>
        <v>0</v>
      </c>
      <c r="U722" s="89">
        <f t="shared" si="914"/>
        <v>16406999.18</v>
      </c>
      <c r="V722" s="56">
        <f t="shared" si="914"/>
        <v>0</v>
      </c>
      <c r="W722" s="56">
        <f t="shared" si="914"/>
        <v>7913590.5200000005</v>
      </c>
      <c r="X722" s="56">
        <f t="shared" si="914"/>
        <v>402550.29999999993</v>
      </c>
      <c r="Y722" s="56">
        <f t="shared" si="914"/>
        <v>298800.0000000007</v>
      </c>
    </row>
    <row r="723" spans="2:25" s="53" customFormat="1" x14ac:dyDescent="0.2">
      <c r="B723" s="54" t="s">
        <v>74</v>
      </c>
      <c r="C723" s="55"/>
      <c r="D723" s="56">
        <f t="shared" si="915"/>
        <v>23604000</v>
      </c>
      <c r="E723" s="56">
        <f t="shared" si="914"/>
        <v>0</v>
      </c>
      <c r="F723" s="56">
        <f t="shared" si="914"/>
        <v>23604000</v>
      </c>
      <c r="G723" s="56">
        <f t="shared" si="914"/>
        <v>23604000</v>
      </c>
      <c r="H723" s="56">
        <f t="shared" ref="H723:W754" si="916">SUMIFS(H$26:H$417,$A$26:$A$417,$B723)</f>
        <v>0</v>
      </c>
      <c r="I723" s="56">
        <f t="shared" si="916"/>
        <v>0</v>
      </c>
      <c r="J723" s="56">
        <f t="shared" si="916"/>
        <v>0</v>
      </c>
      <c r="K723" s="56">
        <f t="shared" si="916"/>
        <v>23604000</v>
      </c>
      <c r="L723" s="89">
        <f t="shared" si="916"/>
        <v>0</v>
      </c>
      <c r="M723" s="89">
        <f t="shared" si="916"/>
        <v>22312925.52</v>
      </c>
      <c r="N723" s="56">
        <f t="shared" si="916"/>
        <v>0</v>
      </c>
      <c r="O723" s="56">
        <f t="shared" si="916"/>
        <v>0</v>
      </c>
      <c r="P723" s="56">
        <f t="shared" si="916"/>
        <v>22312925.52</v>
      </c>
      <c r="Q723" s="56">
        <f t="shared" si="916"/>
        <v>0</v>
      </c>
      <c r="R723" s="56">
        <f t="shared" si="916"/>
        <v>1412254.35</v>
      </c>
      <c r="S723" s="89">
        <f t="shared" si="916"/>
        <v>10130616.799999999</v>
      </c>
      <c r="T723" s="56">
        <f t="shared" si="916"/>
        <v>0</v>
      </c>
      <c r="U723" s="89">
        <f t="shared" si="916"/>
        <v>11542871.149999999</v>
      </c>
      <c r="V723" s="56">
        <f t="shared" si="916"/>
        <v>0</v>
      </c>
      <c r="W723" s="56">
        <f t="shared" si="916"/>
        <v>1291074.4800000004</v>
      </c>
      <c r="X723" s="56">
        <f t="shared" ref="X723:Y754" si="917">SUMIFS(X$26:X$417,$A$26:$A$417,$B723)</f>
        <v>0</v>
      </c>
      <c r="Y723" s="56">
        <f t="shared" si="917"/>
        <v>10770054.370000001</v>
      </c>
    </row>
    <row r="724" spans="2:25" s="53" customFormat="1" x14ac:dyDescent="0.2">
      <c r="B724" s="54" t="s">
        <v>75</v>
      </c>
      <c r="C724" s="55"/>
      <c r="D724" s="56">
        <f t="shared" si="915"/>
        <v>47615000</v>
      </c>
      <c r="E724" s="56">
        <f t="shared" si="915"/>
        <v>3448414</v>
      </c>
      <c r="F724" s="56">
        <f t="shared" si="915"/>
        <v>51063414</v>
      </c>
      <c r="G724" s="56">
        <f t="shared" si="915"/>
        <v>47615000</v>
      </c>
      <c r="H724" s="56">
        <f t="shared" si="915"/>
        <v>0</v>
      </c>
      <c r="I724" s="56">
        <f t="shared" si="915"/>
        <v>-1770976</v>
      </c>
      <c r="J724" s="56">
        <f t="shared" si="915"/>
        <v>5219390</v>
      </c>
      <c r="K724" s="56">
        <f t="shared" si="915"/>
        <v>51063414</v>
      </c>
      <c r="L724" s="89">
        <f t="shared" si="915"/>
        <v>10012900.740000002</v>
      </c>
      <c r="M724" s="89">
        <f t="shared" si="915"/>
        <v>13658968.33</v>
      </c>
      <c r="N724" s="56">
        <f t="shared" si="915"/>
        <v>15532788.599999998</v>
      </c>
      <c r="O724" s="56">
        <f t="shared" si="915"/>
        <v>0</v>
      </c>
      <c r="P724" s="56">
        <f t="shared" si="915"/>
        <v>39204657.670000002</v>
      </c>
      <c r="Q724" s="56">
        <f t="shared" si="915"/>
        <v>8661442.2300000004</v>
      </c>
      <c r="R724" s="56">
        <f t="shared" si="915"/>
        <v>13618767.129999999</v>
      </c>
      <c r="S724" s="89">
        <f t="shared" si="915"/>
        <v>12782914.16</v>
      </c>
      <c r="T724" s="56">
        <f t="shared" si="916"/>
        <v>0</v>
      </c>
      <c r="U724" s="89">
        <f t="shared" si="916"/>
        <v>35063123.520000003</v>
      </c>
      <c r="V724" s="56">
        <f t="shared" si="916"/>
        <v>0</v>
      </c>
      <c r="W724" s="56">
        <f t="shared" si="916"/>
        <v>11858756.329999998</v>
      </c>
      <c r="X724" s="56">
        <f t="shared" si="917"/>
        <v>0</v>
      </c>
      <c r="Y724" s="56">
        <f t="shared" si="917"/>
        <v>4141534.1499999985</v>
      </c>
    </row>
    <row r="725" spans="2:25" s="53" customFormat="1" x14ac:dyDescent="0.2">
      <c r="B725" s="54" t="s">
        <v>77</v>
      </c>
      <c r="C725" s="55"/>
      <c r="D725" s="56">
        <f t="shared" si="915"/>
        <v>47615000</v>
      </c>
      <c r="E725" s="56">
        <f t="shared" si="915"/>
        <v>3448414</v>
      </c>
      <c r="F725" s="56">
        <f t="shared" si="915"/>
        <v>51063414</v>
      </c>
      <c r="G725" s="56">
        <f t="shared" si="915"/>
        <v>47615000</v>
      </c>
      <c r="H725" s="56">
        <f t="shared" si="915"/>
        <v>0</v>
      </c>
      <c r="I725" s="56">
        <f t="shared" si="915"/>
        <v>-1770976</v>
      </c>
      <c r="J725" s="56">
        <f t="shared" si="915"/>
        <v>5219390</v>
      </c>
      <c r="K725" s="56">
        <f t="shared" si="915"/>
        <v>51063414</v>
      </c>
      <c r="L725" s="89">
        <f t="shared" si="915"/>
        <v>10012900.740000002</v>
      </c>
      <c r="M725" s="89">
        <f t="shared" si="915"/>
        <v>13658968.33</v>
      </c>
      <c r="N725" s="56">
        <f t="shared" si="915"/>
        <v>15532788.599999998</v>
      </c>
      <c r="O725" s="56">
        <f t="shared" si="915"/>
        <v>0</v>
      </c>
      <c r="P725" s="56">
        <f t="shared" si="915"/>
        <v>39204657.670000002</v>
      </c>
      <c r="Q725" s="56">
        <f t="shared" si="915"/>
        <v>8661442.2300000004</v>
      </c>
      <c r="R725" s="56">
        <f t="shared" si="915"/>
        <v>13618767.129999999</v>
      </c>
      <c r="S725" s="89">
        <f t="shared" si="915"/>
        <v>12782914.16</v>
      </c>
      <c r="T725" s="56">
        <f t="shared" si="916"/>
        <v>0</v>
      </c>
      <c r="U725" s="89">
        <f t="shared" si="916"/>
        <v>35063123.520000003</v>
      </c>
      <c r="V725" s="56">
        <f t="shared" si="916"/>
        <v>0</v>
      </c>
      <c r="W725" s="56">
        <f t="shared" si="916"/>
        <v>11858756.329999998</v>
      </c>
      <c r="X725" s="56">
        <f t="shared" si="917"/>
        <v>0</v>
      </c>
      <c r="Y725" s="56">
        <f t="shared" si="917"/>
        <v>4141534.1499999985</v>
      </c>
    </row>
    <row r="726" spans="2:25" s="53" customFormat="1" x14ac:dyDescent="0.2">
      <c r="B726" s="54" t="s">
        <v>79</v>
      </c>
      <c r="C726" s="55"/>
      <c r="D726" s="56">
        <f t="shared" si="915"/>
        <v>27486000</v>
      </c>
      <c r="E726" s="56">
        <f t="shared" si="915"/>
        <v>-1770976</v>
      </c>
      <c r="F726" s="56">
        <f t="shared" si="915"/>
        <v>25715024</v>
      </c>
      <c r="G726" s="56">
        <f t="shared" si="915"/>
        <v>27486000</v>
      </c>
      <c r="H726" s="56">
        <f t="shared" si="915"/>
        <v>0</v>
      </c>
      <c r="I726" s="56">
        <f t="shared" si="915"/>
        <v>-1770976</v>
      </c>
      <c r="J726" s="56">
        <f t="shared" si="915"/>
        <v>0</v>
      </c>
      <c r="K726" s="56">
        <f t="shared" si="915"/>
        <v>25715024</v>
      </c>
      <c r="L726" s="89">
        <f t="shared" si="915"/>
        <v>5428485.5899999999</v>
      </c>
      <c r="M726" s="89">
        <f t="shared" si="915"/>
        <v>7868972.9900000002</v>
      </c>
      <c r="N726" s="56">
        <f t="shared" si="915"/>
        <v>5799985.0299999993</v>
      </c>
      <c r="O726" s="56">
        <f t="shared" si="915"/>
        <v>0</v>
      </c>
      <c r="P726" s="56">
        <f t="shared" si="915"/>
        <v>19097443.609999999</v>
      </c>
      <c r="Q726" s="56">
        <f t="shared" si="915"/>
        <v>5389841.4199999999</v>
      </c>
      <c r="R726" s="56">
        <f t="shared" si="915"/>
        <v>7812590.5300000003</v>
      </c>
      <c r="S726" s="89">
        <f t="shared" si="915"/>
        <v>5519836.4400000004</v>
      </c>
      <c r="T726" s="56">
        <f t="shared" si="916"/>
        <v>0</v>
      </c>
      <c r="U726" s="89">
        <f t="shared" si="916"/>
        <v>18722268.390000001</v>
      </c>
      <c r="V726" s="56">
        <f t="shared" si="916"/>
        <v>0</v>
      </c>
      <c r="W726" s="56">
        <f t="shared" si="916"/>
        <v>6617580.3899999997</v>
      </c>
      <c r="X726" s="56">
        <f t="shared" si="917"/>
        <v>0</v>
      </c>
      <c r="Y726" s="56">
        <f t="shared" si="917"/>
        <v>375175.22000000067</v>
      </c>
    </row>
    <row r="727" spans="2:25" s="53" customFormat="1" x14ac:dyDescent="0.2">
      <c r="B727" s="54" t="s">
        <v>80</v>
      </c>
      <c r="C727" s="55"/>
      <c r="D727" s="56">
        <f t="shared" si="915"/>
        <v>20129000</v>
      </c>
      <c r="E727" s="56">
        <f t="shared" si="915"/>
        <v>5219390</v>
      </c>
      <c r="F727" s="56">
        <f t="shared" si="915"/>
        <v>25348390</v>
      </c>
      <c r="G727" s="56">
        <f t="shared" si="915"/>
        <v>20129000</v>
      </c>
      <c r="H727" s="56">
        <f t="shared" si="915"/>
        <v>0</v>
      </c>
      <c r="I727" s="56">
        <f t="shared" si="915"/>
        <v>0</v>
      </c>
      <c r="J727" s="56">
        <f t="shared" si="915"/>
        <v>5219390</v>
      </c>
      <c r="K727" s="56">
        <f t="shared" si="915"/>
        <v>25348390</v>
      </c>
      <c r="L727" s="89">
        <f t="shared" si="915"/>
        <v>4584415.1500000004</v>
      </c>
      <c r="M727" s="89">
        <f t="shared" si="915"/>
        <v>5789995.3399999999</v>
      </c>
      <c r="N727" s="56">
        <f t="shared" si="915"/>
        <v>9732803.5700000003</v>
      </c>
      <c r="O727" s="56">
        <f t="shared" si="915"/>
        <v>0</v>
      </c>
      <c r="P727" s="56">
        <f t="shared" si="915"/>
        <v>20107214.059999999</v>
      </c>
      <c r="Q727" s="56">
        <f t="shared" si="915"/>
        <v>3271600.81</v>
      </c>
      <c r="R727" s="56">
        <f t="shared" si="915"/>
        <v>5806176.6000000006</v>
      </c>
      <c r="S727" s="89">
        <f t="shared" si="915"/>
        <v>7263077.7200000007</v>
      </c>
      <c r="T727" s="56">
        <f t="shared" si="916"/>
        <v>0</v>
      </c>
      <c r="U727" s="89">
        <f t="shared" si="916"/>
        <v>16340855.130000001</v>
      </c>
      <c r="V727" s="56">
        <f t="shared" si="916"/>
        <v>0</v>
      </c>
      <c r="W727" s="56">
        <f t="shared" si="916"/>
        <v>5241175.9400000013</v>
      </c>
      <c r="X727" s="56">
        <f t="shared" si="917"/>
        <v>0</v>
      </c>
      <c r="Y727" s="56">
        <f t="shared" si="917"/>
        <v>3766358.9299999978</v>
      </c>
    </row>
    <row r="728" spans="2:25" s="53" customFormat="1" x14ac:dyDescent="0.2">
      <c r="B728" s="54" t="s">
        <v>81</v>
      </c>
      <c r="C728" s="55"/>
      <c r="D728" s="56">
        <f t="shared" si="915"/>
        <v>54895000</v>
      </c>
      <c r="E728" s="56">
        <f t="shared" si="915"/>
        <v>6188742.71</v>
      </c>
      <c r="F728" s="56">
        <f t="shared" si="915"/>
        <v>61083742.710000001</v>
      </c>
      <c r="G728" s="56">
        <f t="shared" si="915"/>
        <v>54020000</v>
      </c>
      <c r="H728" s="56">
        <f t="shared" si="915"/>
        <v>0</v>
      </c>
      <c r="I728" s="56">
        <f t="shared" si="915"/>
        <v>0</v>
      </c>
      <c r="J728" s="56">
        <f t="shared" si="915"/>
        <v>6188742.71</v>
      </c>
      <c r="K728" s="56">
        <f t="shared" si="915"/>
        <v>60208742.710000001</v>
      </c>
      <c r="L728" s="89">
        <f t="shared" si="915"/>
        <v>10909816.42</v>
      </c>
      <c r="M728" s="89">
        <f t="shared" si="915"/>
        <v>16114960.010000002</v>
      </c>
      <c r="N728" s="56">
        <f t="shared" si="915"/>
        <v>12825006.870000001</v>
      </c>
      <c r="O728" s="56">
        <f t="shared" si="915"/>
        <v>0</v>
      </c>
      <c r="P728" s="56">
        <f t="shared" si="915"/>
        <v>39849783.299999997</v>
      </c>
      <c r="Q728" s="56">
        <f t="shared" si="915"/>
        <v>10492682.67</v>
      </c>
      <c r="R728" s="56">
        <f t="shared" si="915"/>
        <v>15760684.33</v>
      </c>
      <c r="S728" s="89">
        <f t="shared" si="915"/>
        <v>12398516.549999999</v>
      </c>
      <c r="T728" s="56">
        <f t="shared" si="916"/>
        <v>0</v>
      </c>
      <c r="U728" s="89">
        <f t="shared" si="916"/>
        <v>38651883.549999997</v>
      </c>
      <c r="V728" s="56">
        <f t="shared" si="916"/>
        <v>875000</v>
      </c>
      <c r="W728" s="56">
        <f t="shared" si="916"/>
        <v>20358959.41</v>
      </c>
      <c r="X728" s="56">
        <f t="shared" si="917"/>
        <v>0</v>
      </c>
      <c r="Y728" s="56">
        <f t="shared" si="917"/>
        <v>1197899.7500000042</v>
      </c>
    </row>
    <row r="729" spans="2:25" s="53" customFormat="1" x14ac:dyDescent="0.2">
      <c r="B729" s="54" t="s">
        <v>83</v>
      </c>
      <c r="C729" s="55"/>
      <c r="D729" s="56">
        <f t="shared" si="915"/>
        <v>54895000</v>
      </c>
      <c r="E729" s="56">
        <f t="shared" si="915"/>
        <v>6188742.71</v>
      </c>
      <c r="F729" s="56">
        <f t="shared" si="915"/>
        <v>61083742.710000001</v>
      </c>
      <c r="G729" s="56">
        <f t="shared" si="915"/>
        <v>54020000</v>
      </c>
      <c r="H729" s="56">
        <f t="shared" si="915"/>
        <v>0</v>
      </c>
      <c r="I729" s="56">
        <f t="shared" si="915"/>
        <v>0</v>
      </c>
      <c r="J729" s="56">
        <f t="shared" si="915"/>
        <v>6188742.71</v>
      </c>
      <c r="K729" s="56">
        <f t="shared" si="915"/>
        <v>60208742.710000001</v>
      </c>
      <c r="L729" s="89">
        <f t="shared" si="915"/>
        <v>10909816.42</v>
      </c>
      <c r="M729" s="89">
        <f t="shared" si="915"/>
        <v>16114960.010000002</v>
      </c>
      <c r="N729" s="56">
        <f t="shared" si="915"/>
        <v>12825006.870000001</v>
      </c>
      <c r="O729" s="56">
        <f t="shared" si="915"/>
        <v>0</v>
      </c>
      <c r="P729" s="56">
        <f t="shared" si="915"/>
        <v>39849783.299999997</v>
      </c>
      <c r="Q729" s="56">
        <f t="shared" si="915"/>
        <v>10492682.67</v>
      </c>
      <c r="R729" s="56">
        <f t="shared" si="915"/>
        <v>15760684.33</v>
      </c>
      <c r="S729" s="89">
        <f t="shared" si="915"/>
        <v>12398516.549999999</v>
      </c>
      <c r="T729" s="56">
        <f t="shared" si="916"/>
        <v>0</v>
      </c>
      <c r="U729" s="89">
        <f t="shared" si="916"/>
        <v>38651883.549999997</v>
      </c>
      <c r="V729" s="56">
        <f t="shared" si="916"/>
        <v>875000</v>
      </c>
      <c r="W729" s="56">
        <f t="shared" si="916"/>
        <v>20358959.41</v>
      </c>
      <c r="X729" s="56">
        <f t="shared" si="917"/>
        <v>0</v>
      </c>
      <c r="Y729" s="56">
        <f t="shared" si="917"/>
        <v>1197899.7500000042</v>
      </c>
    </row>
    <row r="730" spans="2:25" s="53" customFormat="1" x14ac:dyDescent="0.2">
      <c r="B730" s="54" t="s">
        <v>85</v>
      </c>
      <c r="C730" s="55"/>
      <c r="D730" s="56">
        <f t="shared" si="915"/>
        <v>34743000</v>
      </c>
      <c r="E730" s="56">
        <f t="shared" si="915"/>
        <v>301472.71000000002</v>
      </c>
      <c r="F730" s="56">
        <f t="shared" si="915"/>
        <v>35044472.710000001</v>
      </c>
      <c r="G730" s="56">
        <f t="shared" si="915"/>
        <v>33868000</v>
      </c>
      <c r="H730" s="56">
        <f t="shared" si="915"/>
        <v>0</v>
      </c>
      <c r="I730" s="56">
        <f t="shared" si="915"/>
        <v>0</v>
      </c>
      <c r="J730" s="56">
        <f t="shared" si="915"/>
        <v>301472.71000000002</v>
      </c>
      <c r="K730" s="56">
        <f t="shared" si="915"/>
        <v>34169472.710000001</v>
      </c>
      <c r="L730" s="89">
        <f t="shared" si="915"/>
        <v>6462255.7400000002</v>
      </c>
      <c r="M730" s="89">
        <f t="shared" si="915"/>
        <v>10304494.000000002</v>
      </c>
      <c r="N730" s="56">
        <f t="shared" si="915"/>
        <v>7128150.3300000001</v>
      </c>
      <c r="O730" s="56">
        <f t="shared" si="915"/>
        <v>0</v>
      </c>
      <c r="P730" s="56">
        <f t="shared" si="915"/>
        <v>23894900.070000004</v>
      </c>
      <c r="Q730" s="56">
        <f t="shared" si="915"/>
        <v>6432255.7400000002</v>
      </c>
      <c r="R730" s="56">
        <f t="shared" si="915"/>
        <v>10334494</v>
      </c>
      <c r="S730" s="89">
        <f t="shared" si="915"/>
        <v>7098150.3300000001</v>
      </c>
      <c r="T730" s="56">
        <f t="shared" si="916"/>
        <v>0</v>
      </c>
      <c r="U730" s="89">
        <f t="shared" si="916"/>
        <v>23864900.070000004</v>
      </c>
      <c r="V730" s="56">
        <f t="shared" si="916"/>
        <v>875000</v>
      </c>
      <c r="W730" s="56">
        <f t="shared" si="916"/>
        <v>10274572.640000001</v>
      </c>
      <c r="X730" s="56">
        <f t="shared" si="917"/>
        <v>0</v>
      </c>
      <c r="Y730" s="56">
        <f t="shared" si="917"/>
        <v>30000</v>
      </c>
    </row>
    <row r="731" spans="2:25" s="53" customFormat="1" x14ac:dyDescent="0.2">
      <c r="B731" s="54" t="s">
        <v>86</v>
      </c>
      <c r="C731" s="55"/>
      <c r="D731" s="56">
        <f t="shared" si="915"/>
        <v>20152000</v>
      </c>
      <c r="E731" s="56">
        <f t="shared" si="915"/>
        <v>5887270</v>
      </c>
      <c r="F731" s="56">
        <f t="shared" si="915"/>
        <v>26039270</v>
      </c>
      <c r="G731" s="56">
        <f t="shared" si="915"/>
        <v>20152000</v>
      </c>
      <c r="H731" s="56">
        <f t="shared" si="915"/>
        <v>0</v>
      </c>
      <c r="I731" s="56">
        <f t="shared" si="915"/>
        <v>0</v>
      </c>
      <c r="J731" s="56">
        <f t="shared" si="915"/>
        <v>5887270</v>
      </c>
      <c r="K731" s="56">
        <f t="shared" si="915"/>
        <v>26039270</v>
      </c>
      <c r="L731" s="89">
        <f t="shared" si="915"/>
        <v>4447560.68</v>
      </c>
      <c r="M731" s="89">
        <f t="shared" si="915"/>
        <v>5810466.0099999998</v>
      </c>
      <c r="N731" s="56">
        <f t="shared" si="915"/>
        <v>5696856.54</v>
      </c>
      <c r="O731" s="56">
        <f t="shared" si="915"/>
        <v>0</v>
      </c>
      <c r="P731" s="56">
        <f t="shared" si="915"/>
        <v>15954883.23</v>
      </c>
      <c r="Q731" s="56">
        <f t="shared" si="915"/>
        <v>4060426.93</v>
      </c>
      <c r="R731" s="56">
        <f t="shared" si="915"/>
        <v>5426190.3300000001</v>
      </c>
      <c r="S731" s="89">
        <f t="shared" si="915"/>
        <v>5300366.22</v>
      </c>
      <c r="T731" s="56">
        <f t="shared" si="916"/>
        <v>0</v>
      </c>
      <c r="U731" s="89">
        <f t="shared" si="916"/>
        <v>14786983.48</v>
      </c>
      <c r="V731" s="56">
        <f t="shared" si="916"/>
        <v>0</v>
      </c>
      <c r="W731" s="56">
        <f t="shared" si="916"/>
        <v>10084386.77</v>
      </c>
      <c r="X731" s="56">
        <f t="shared" si="917"/>
        <v>0</v>
      </c>
      <c r="Y731" s="56">
        <f t="shared" si="917"/>
        <v>1167899.7500000009</v>
      </c>
    </row>
    <row r="732" spans="2:25" s="53" customFormat="1" x14ac:dyDescent="0.2">
      <c r="B732" s="54" t="s">
        <v>87</v>
      </c>
      <c r="C732" s="55"/>
      <c r="D732" s="56">
        <f t="shared" si="915"/>
        <v>49274000</v>
      </c>
      <c r="E732" s="56">
        <f t="shared" si="915"/>
        <v>3092850</v>
      </c>
      <c r="F732" s="56">
        <f t="shared" si="915"/>
        <v>52366850</v>
      </c>
      <c r="G732" s="56">
        <f t="shared" si="915"/>
        <v>49046000</v>
      </c>
      <c r="H732" s="56">
        <f t="shared" si="915"/>
        <v>0</v>
      </c>
      <c r="I732" s="56">
        <f t="shared" si="915"/>
        <v>0</v>
      </c>
      <c r="J732" s="56">
        <f t="shared" si="915"/>
        <v>3092850</v>
      </c>
      <c r="K732" s="56">
        <f t="shared" si="915"/>
        <v>52138850</v>
      </c>
      <c r="L732" s="89">
        <f t="shared" si="915"/>
        <v>11022966.02</v>
      </c>
      <c r="M732" s="89">
        <f t="shared" si="915"/>
        <v>15963087.74</v>
      </c>
      <c r="N732" s="56">
        <f t="shared" si="915"/>
        <v>12006942.67</v>
      </c>
      <c r="O732" s="56">
        <f t="shared" si="915"/>
        <v>0</v>
      </c>
      <c r="P732" s="56">
        <f t="shared" si="915"/>
        <v>38992996.43</v>
      </c>
      <c r="Q732" s="56">
        <f t="shared" si="915"/>
        <v>10048556.279999999</v>
      </c>
      <c r="R732" s="56">
        <f t="shared" si="915"/>
        <v>15613386.859999999</v>
      </c>
      <c r="S732" s="89">
        <f t="shared" si="915"/>
        <v>12254519.970000001</v>
      </c>
      <c r="T732" s="56">
        <f t="shared" si="916"/>
        <v>0</v>
      </c>
      <c r="U732" s="89">
        <f t="shared" si="916"/>
        <v>37916463.109999999</v>
      </c>
      <c r="V732" s="56">
        <f t="shared" si="916"/>
        <v>228000</v>
      </c>
      <c r="W732" s="56">
        <f t="shared" si="916"/>
        <v>13145853.57</v>
      </c>
      <c r="X732" s="56">
        <f t="shared" si="917"/>
        <v>0</v>
      </c>
      <c r="Y732" s="56">
        <f t="shared" si="917"/>
        <v>1076533.3200000008</v>
      </c>
    </row>
    <row r="733" spans="2:25" s="53" customFormat="1" x14ac:dyDescent="0.2">
      <c r="B733" s="54" t="s">
        <v>89</v>
      </c>
      <c r="C733" s="55"/>
      <c r="D733" s="56">
        <f t="shared" si="915"/>
        <v>49274000</v>
      </c>
      <c r="E733" s="56">
        <f t="shared" si="915"/>
        <v>3092850</v>
      </c>
      <c r="F733" s="56">
        <f t="shared" si="915"/>
        <v>52366850</v>
      </c>
      <c r="G733" s="56">
        <f t="shared" si="915"/>
        <v>49046000</v>
      </c>
      <c r="H733" s="56">
        <f t="shared" si="915"/>
        <v>0</v>
      </c>
      <c r="I733" s="56">
        <f t="shared" si="915"/>
        <v>0</v>
      </c>
      <c r="J733" s="56">
        <f t="shared" si="915"/>
        <v>3092850</v>
      </c>
      <c r="K733" s="56">
        <f t="shared" si="915"/>
        <v>52138850</v>
      </c>
      <c r="L733" s="89">
        <f t="shared" si="915"/>
        <v>11022966.02</v>
      </c>
      <c r="M733" s="89">
        <f t="shared" si="915"/>
        <v>15963087.74</v>
      </c>
      <c r="N733" s="56">
        <f t="shared" si="915"/>
        <v>12006942.67</v>
      </c>
      <c r="O733" s="56">
        <f t="shared" si="915"/>
        <v>0</v>
      </c>
      <c r="P733" s="56">
        <f t="shared" si="915"/>
        <v>38992996.43</v>
      </c>
      <c r="Q733" s="56">
        <f t="shared" si="915"/>
        <v>10048556.279999999</v>
      </c>
      <c r="R733" s="56">
        <f t="shared" si="915"/>
        <v>15613386.859999999</v>
      </c>
      <c r="S733" s="89">
        <f t="shared" si="915"/>
        <v>12254519.970000001</v>
      </c>
      <c r="T733" s="56">
        <f t="shared" si="916"/>
        <v>0</v>
      </c>
      <c r="U733" s="89">
        <f t="shared" si="916"/>
        <v>37916463.109999999</v>
      </c>
      <c r="V733" s="56">
        <f t="shared" si="916"/>
        <v>228000</v>
      </c>
      <c r="W733" s="56">
        <f t="shared" si="916"/>
        <v>13145853.57</v>
      </c>
      <c r="X733" s="56">
        <f t="shared" si="917"/>
        <v>0</v>
      </c>
      <c r="Y733" s="56">
        <f t="shared" si="917"/>
        <v>1076533.3200000008</v>
      </c>
    </row>
    <row r="734" spans="2:25" s="53" customFormat="1" x14ac:dyDescent="0.2">
      <c r="B734" s="54" t="s">
        <v>91</v>
      </c>
      <c r="C734" s="55"/>
      <c r="D734" s="56">
        <f t="shared" si="915"/>
        <v>31214000</v>
      </c>
      <c r="E734" s="56">
        <f t="shared" si="915"/>
        <v>0</v>
      </c>
      <c r="F734" s="56">
        <f t="shared" si="915"/>
        <v>31214000</v>
      </c>
      <c r="G734" s="56">
        <f t="shared" si="915"/>
        <v>30986000</v>
      </c>
      <c r="H734" s="56">
        <f t="shared" si="915"/>
        <v>0</v>
      </c>
      <c r="I734" s="56">
        <f t="shared" si="915"/>
        <v>0</v>
      </c>
      <c r="J734" s="56">
        <f t="shared" si="915"/>
        <v>0</v>
      </c>
      <c r="K734" s="56">
        <f t="shared" si="915"/>
        <v>30986000</v>
      </c>
      <c r="L734" s="89">
        <f t="shared" si="915"/>
        <v>6510819.2700000005</v>
      </c>
      <c r="M734" s="89">
        <f t="shared" si="915"/>
        <v>9367777.3900000006</v>
      </c>
      <c r="N734" s="56">
        <f t="shared" si="915"/>
        <v>6288491.2499999991</v>
      </c>
      <c r="O734" s="56">
        <f t="shared" si="915"/>
        <v>0</v>
      </c>
      <c r="P734" s="56">
        <f t="shared" si="915"/>
        <v>22167087.910000004</v>
      </c>
      <c r="Q734" s="56">
        <f t="shared" si="915"/>
        <v>6510819.2700000005</v>
      </c>
      <c r="R734" s="56">
        <f t="shared" si="915"/>
        <v>9365810.7100000009</v>
      </c>
      <c r="S734" s="89">
        <f t="shared" si="915"/>
        <v>6285457.9299999997</v>
      </c>
      <c r="T734" s="56">
        <f t="shared" si="916"/>
        <v>0</v>
      </c>
      <c r="U734" s="89">
        <f t="shared" si="916"/>
        <v>22162087.91</v>
      </c>
      <c r="V734" s="56">
        <f t="shared" si="916"/>
        <v>228000</v>
      </c>
      <c r="W734" s="56">
        <f t="shared" si="916"/>
        <v>8818912.089999998</v>
      </c>
      <c r="X734" s="56">
        <f t="shared" si="917"/>
        <v>0</v>
      </c>
      <c r="Y734" s="56">
        <f t="shared" si="917"/>
        <v>5000.0000000018626</v>
      </c>
    </row>
    <row r="735" spans="2:25" s="53" customFormat="1" x14ac:dyDescent="0.2">
      <c r="B735" s="54" t="s">
        <v>92</v>
      </c>
      <c r="C735" s="55"/>
      <c r="D735" s="56">
        <f t="shared" si="915"/>
        <v>18060000</v>
      </c>
      <c r="E735" s="56">
        <f t="shared" si="915"/>
        <v>3092850</v>
      </c>
      <c r="F735" s="56">
        <f t="shared" si="915"/>
        <v>21152850</v>
      </c>
      <c r="G735" s="56">
        <f t="shared" si="915"/>
        <v>18060000</v>
      </c>
      <c r="H735" s="56">
        <f t="shared" si="915"/>
        <v>0</v>
      </c>
      <c r="I735" s="56">
        <f t="shared" si="915"/>
        <v>0</v>
      </c>
      <c r="J735" s="56">
        <f t="shared" si="915"/>
        <v>3092850</v>
      </c>
      <c r="K735" s="56">
        <f t="shared" si="915"/>
        <v>21152850</v>
      </c>
      <c r="L735" s="89">
        <f t="shared" si="915"/>
        <v>4512146.75</v>
      </c>
      <c r="M735" s="89">
        <f t="shared" si="915"/>
        <v>6595310.3499999996</v>
      </c>
      <c r="N735" s="56">
        <f t="shared" si="915"/>
        <v>5718451.4199999999</v>
      </c>
      <c r="O735" s="56">
        <f t="shared" si="915"/>
        <v>0</v>
      </c>
      <c r="P735" s="56">
        <f t="shared" si="915"/>
        <v>16825908.52</v>
      </c>
      <c r="Q735" s="56">
        <f t="shared" si="915"/>
        <v>3537737.01</v>
      </c>
      <c r="R735" s="56">
        <f t="shared" si="915"/>
        <v>6247576.1500000004</v>
      </c>
      <c r="S735" s="89">
        <f t="shared" si="915"/>
        <v>5969062.04</v>
      </c>
      <c r="T735" s="56">
        <f t="shared" si="916"/>
        <v>0</v>
      </c>
      <c r="U735" s="89">
        <f t="shared" si="916"/>
        <v>15754375.199999999</v>
      </c>
      <c r="V735" s="56">
        <f t="shared" si="916"/>
        <v>0</v>
      </c>
      <c r="W735" s="56">
        <f t="shared" si="916"/>
        <v>4326941.4800000014</v>
      </c>
      <c r="X735" s="56">
        <f t="shared" si="917"/>
        <v>0</v>
      </c>
      <c r="Y735" s="56">
        <f t="shared" si="917"/>
        <v>1071533.3199999989</v>
      </c>
    </row>
    <row r="736" spans="2:25" s="53" customFormat="1" x14ac:dyDescent="0.2">
      <c r="B736" s="54" t="s">
        <v>93</v>
      </c>
      <c r="C736" s="55"/>
      <c r="D736" s="56">
        <f t="shared" si="915"/>
        <v>49001000</v>
      </c>
      <c r="E736" s="56">
        <f t="shared" si="915"/>
        <v>4018550</v>
      </c>
      <c r="F736" s="56">
        <f t="shared" si="915"/>
        <v>53019550</v>
      </c>
      <c r="G736" s="56">
        <f t="shared" si="915"/>
        <v>49001000</v>
      </c>
      <c r="H736" s="56">
        <f t="shared" si="915"/>
        <v>0</v>
      </c>
      <c r="I736" s="56">
        <f t="shared" si="915"/>
        <v>0</v>
      </c>
      <c r="J736" s="56">
        <f t="shared" si="915"/>
        <v>4018550</v>
      </c>
      <c r="K736" s="56">
        <f t="shared" si="915"/>
        <v>53019550</v>
      </c>
      <c r="L736" s="89">
        <f t="shared" si="915"/>
        <v>8719339.2800000012</v>
      </c>
      <c r="M736" s="89">
        <f t="shared" si="915"/>
        <v>11648150.789999999</v>
      </c>
      <c r="N736" s="56">
        <f t="shared" si="915"/>
        <v>16205412.07</v>
      </c>
      <c r="O736" s="56">
        <f t="shared" si="915"/>
        <v>0</v>
      </c>
      <c r="P736" s="56">
        <f t="shared" si="915"/>
        <v>36572902.140000001</v>
      </c>
      <c r="Q736" s="56">
        <f t="shared" si="915"/>
        <v>8300515.2899999991</v>
      </c>
      <c r="R736" s="56">
        <f t="shared" si="915"/>
        <v>11606533.129999999</v>
      </c>
      <c r="S736" s="89">
        <f t="shared" si="915"/>
        <v>13234555.699999999</v>
      </c>
      <c r="T736" s="56">
        <f t="shared" si="916"/>
        <v>0</v>
      </c>
      <c r="U736" s="89">
        <f t="shared" si="916"/>
        <v>33141604.119999997</v>
      </c>
      <c r="V736" s="56">
        <f t="shared" si="916"/>
        <v>0</v>
      </c>
      <c r="W736" s="56">
        <f t="shared" si="916"/>
        <v>16446647.859999999</v>
      </c>
      <c r="X736" s="56">
        <f t="shared" si="917"/>
        <v>0</v>
      </c>
      <c r="Y736" s="56">
        <f t="shared" si="917"/>
        <v>3431298.0199999996</v>
      </c>
    </row>
    <row r="737" spans="2:25" s="53" customFormat="1" x14ac:dyDescent="0.2">
      <c r="B737" s="54" t="s">
        <v>95</v>
      </c>
      <c r="C737" s="55"/>
      <c r="D737" s="56">
        <f t="shared" si="915"/>
        <v>49001000</v>
      </c>
      <c r="E737" s="56">
        <f t="shared" si="915"/>
        <v>4018550</v>
      </c>
      <c r="F737" s="56">
        <f t="shared" si="915"/>
        <v>53019550</v>
      </c>
      <c r="G737" s="56">
        <f t="shared" si="915"/>
        <v>49001000</v>
      </c>
      <c r="H737" s="56">
        <f t="shared" si="915"/>
        <v>0</v>
      </c>
      <c r="I737" s="56">
        <f t="shared" si="915"/>
        <v>0</v>
      </c>
      <c r="J737" s="56">
        <f t="shared" si="915"/>
        <v>4018550</v>
      </c>
      <c r="K737" s="56">
        <f t="shared" si="915"/>
        <v>53019550</v>
      </c>
      <c r="L737" s="89">
        <f t="shared" si="915"/>
        <v>8719339.2800000012</v>
      </c>
      <c r="M737" s="89">
        <f t="shared" si="915"/>
        <v>11648150.789999999</v>
      </c>
      <c r="N737" s="56">
        <f t="shared" si="915"/>
        <v>16205412.07</v>
      </c>
      <c r="O737" s="56">
        <f t="shared" si="915"/>
        <v>0</v>
      </c>
      <c r="P737" s="56">
        <f t="shared" si="915"/>
        <v>36572902.140000001</v>
      </c>
      <c r="Q737" s="56">
        <f t="shared" si="915"/>
        <v>8300515.2899999991</v>
      </c>
      <c r="R737" s="56">
        <f t="shared" si="915"/>
        <v>11606533.129999999</v>
      </c>
      <c r="S737" s="89">
        <f t="shared" si="915"/>
        <v>13234555.699999999</v>
      </c>
      <c r="T737" s="56">
        <f t="shared" si="916"/>
        <v>0</v>
      </c>
      <c r="U737" s="89">
        <f t="shared" si="916"/>
        <v>33141604.119999997</v>
      </c>
      <c r="V737" s="56">
        <f t="shared" si="916"/>
        <v>0</v>
      </c>
      <c r="W737" s="56">
        <f t="shared" si="916"/>
        <v>16446647.859999999</v>
      </c>
      <c r="X737" s="56">
        <f t="shared" si="917"/>
        <v>0</v>
      </c>
      <c r="Y737" s="56">
        <f t="shared" si="917"/>
        <v>3431298.0199999996</v>
      </c>
    </row>
    <row r="738" spans="2:25" s="53" customFormat="1" x14ac:dyDescent="0.2">
      <c r="B738" s="54" t="s">
        <v>97</v>
      </c>
      <c r="C738" s="55"/>
      <c r="D738" s="56">
        <f t="shared" si="915"/>
        <v>25295000</v>
      </c>
      <c r="E738" s="56">
        <f t="shared" si="915"/>
        <v>0</v>
      </c>
      <c r="F738" s="56">
        <f t="shared" si="915"/>
        <v>25295000</v>
      </c>
      <c r="G738" s="56">
        <f t="shared" si="915"/>
        <v>25295000</v>
      </c>
      <c r="H738" s="56">
        <f t="shared" si="915"/>
        <v>0</v>
      </c>
      <c r="I738" s="56">
        <f t="shared" si="915"/>
        <v>0</v>
      </c>
      <c r="J738" s="56">
        <f t="shared" si="915"/>
        <v>0</v>
      </c>
      <c r="K738" s="56">
        <f t="shared" si="915"/>
        <v>25295000</v>
      </c>
      <c r="L738" s="89">
        <f t="shared" si="915"/>
        <v>4785639.46</v>
      </c>
      <c r="M738" s="89">
        <f t="shared" si="915"/>
        <v>7440165.1499999994</v>
      </c>
      <c r="N738" s="56">
        <f t="shared" si="915"/>
        <v>6959896.4399999995</v>
      </c>
      <c r="O738" s="56">
        <f t="shared" si="915"/>
        <v>0</v>
      </c>
      <c r="P738" s="56">
        <f t="shared" si="915"/>
        <v>19185701.050000001</v>
      </c>
      <c r="Q738" s="56">
        <f t="shared" si="915"/>
        <v>4437477.09</v>
      </c>
      <c r="R738" s="56">
        <f t="shared" si="915"/>
        <v>7650204.1999999993</v>
      </c>
      <c r="S738" s="89">
        <f t="shared" si="915"/>
        <v>5459800.6899999995</v>
      </c>
      <c r="T738" s="56">
        <f t="shared" si="916"/>
        <v>0</v>
      </c>
      <c r="U738" s="89">
        <f t="shared" si="916"/>
        <v>17547481.979999997</v>
      </c>
      <c r="V738" s="56">
        <f t="shared" si="916"/>
        <v>0</v>
      </c>
      <c r="W738" s="56">
        <f t="shared" si="916"/>
        <v>6109298.9500000002</v>
      </c>
      <c r="X738" s="56">
        <f t="shared" si="917"/>
        <v>0</v>
      </c>
      <c r="Y738" s="56">
        <f t="shared" si="917"/>
        <v>1638219.0700000003</v>
      </c>
    </row>
    <row r="739" spans="2:25" s="53" customFormat="1" x14ac:dyDescent="0.2">
      <c r="B739" s="54" t="s">
        <v>98</v>
      </c>
      <c r="C739" s="55"/>
      <c r="D739" s="56">
        <f t="shared" si="915"/>
        <v>23706000</v>
      </c>
      <c r="E739" s="56">
        <f t="shared" si="915"/>
        <v>4018550</v>
      </c>
      <c r="F739" s="56">
        <f t="shared" si="915"/>
        <v>27724550</v>
      </c>
      <c r="G739" s="56">
        <f t="shared" ref="G739:V754" si="918">SUMIFS(G$26:G$417,$A$26:$A$417,$B739)</f>
        <v>23706000</v>
      </c>
      <c r="H739" s="56">
        <f t="shared" si="918"/>
        <v>0</v>
      </c>
      <c r="I739" s="56">
        <f t="shared" si="918"/>
        <v>0</v>
      </c>
      <c r="J739" s="56">
        <f t="shared" si="918"/>
        <v>4018550</v>
      </c>
      <c r="K739" s="56">
        <f t="shared" si="918"/>
        <v>27724550</v>
      </c>
      <c r="L739" s="89">
        <f t="shared" si="918"/>
        <v>3933699.82</v>
      </c>
      <c r="M739" s="89">
        <f t="shared" si="918"/>
        <v>4207985.6399999997</v>
      </c>
      <c r="N739" s="56">
        <f t="shared" si="918"/>
        <v>9245515.629999999</v>
      </c>
      <c r="O739" s="56">
        <f t="shared" si="918"/>
        <v>0</v>
      </c>
      <c r="P739" s="56">
        <f t="shared" si="918"/>
        <v>17387201.09</v>
      </c>
      <c r="Q739" s="56">
        <f t="shared" si="918"/>
        <v>3863038.2</v>
      </c>
      <c r="R739" s="56">
        <f t="shared" si="918"/>
        <v>3956328.9299999997</v>
      </c>
      <c r="S739" s="89">
        <f t="shared" si="918"/>
        <v>7774755.0100000007</v>
      </c>
      <c r="T739" s="56">
        <f t="shared" si="918"/>
        <v>0</v>
      </c>
      <c r="U739" s="89">
        <f t="shared" si="918"/>
        <v>15594122.140000001</v>
      </c>
      <c r="V739" s="56">
        <f t="shared" si="918"/>
        <v>0</v>
      </c>
      <c r="W739" s="56">
        <f t="shared" si="916"/>
        <v>10337348.91</v>
      </c>
      <c r="X739" s="56">
        <f t="shared" si="917"/>
        <v>0</v>
      </c>
      <c r="Y739" s="56">
        <f t="shared" si="917"/>
        <v>1793078.9499999995</v>
      </c>
    </row>
    <row r="740" spans="2:25" s="53" customFormat="1" x14ac:dyDescent="0.2">
      <c r="B740" s="54" t="s">
        <v>99</v>
      </c>
      <c r="C740" s="55"/>
      <c r="D740" s="56">
        <f t="shared" ref="D740:S755" si="919">SUMIFS(D$26:D$417,$A$26:$A$417,$B740)</f>
        <v>45332000</v>
      </c>
      <c r="E740" s="56">
        <f t="shared" si="919"/>
        <v>4113930</v>
      </c>
      <c r="F740" s="56">
        <f t="shared" si="919"/>
        <v>49445930</v>
      </c>
      <c r="G740" s="56">
        <f t="shared" si="919"/>
        <v>44801000</v>
      </c>
      <c r="H740" s="56">
        <f t="shared" si="919"/>
        <v>0</v>
      </c>
      <c r="I740" s="56">
        <f t="shared" si="919"/>
        <v>0</v>
      </c>
      <c r="J740" s="56">
        <f t="shared" si="919"/>
        <v>4113930</v>
      </c>
      <c r="K740" s="56">
        <f t="shared" si="919"/>
        <v>48914930</v>
      </c>
      <c r="L740" s="89">
        <f t="shared" si="919"/>
        <v>8919623.6400000006</v>
      </c>
      <c r="M740" s="89">
        <f t="shared" si="919"/>
        <v>13803155.07</v>
      </c>
      <c r="N740" s="56">
        <f t="shared" si="919"/>
        <v>12231178.68</v>
      </c>
      <c r="O740" s="56">
        <f t="shared" si="919"/>
        <v>0</v>
      </c>
      <c r="P740" s="56">
        <f t="shared" si="919"/>
        <v>34953957.390000001</v>
      </c>
      <c r="Q740" s="56">
        <f t="shared" si="919"/>
        <v>7357091.3700000001</v>
      </c>
      <c r="R740" s="56">
        <f t="shared" si="919"/>
        <v>11918594.880000003</v>
      </c>
      <c r="S740" s="89">
        <f t="shared" si="919"/>
        <v>11135860.33</v>
      </c>
      <c r="T740" s="56">
        <f t="shared" si="918"/>
        <v>0</v>
      </c>
      <c r="U740" s="89">
        <f t="shared" si="918"/>
        <v>30411546.579999998</v>
      </c>
      <c r="V740" s="56">
        <f t="shared" si="918"/>
        <v>531000</v>
      </c>
      <c r="W740" s="56">
        <f t="shared" si="916"/>
        <v>13960972.610000001</v>
      </c>
      <c r="X740" s="56">
        <f t="shared" si="917"/>
        <v>0</v>
      </c>
      <c r="Y740" s="56">
        <f t="shared" si="917"/>
        <v>4542410.8099999987</v>
      </c>
    </row>
    <row r="741" spans="2:25" s="53" customFormat="1" x14ac:dyDescent="0.2">
      <c r="B741" s="54" t="s">
        <v>101</v>
      </c>
      <c r="C741" s="55"/>
      <c r="D741" s="56">
        <f t="shared" si="919"/>
        <v>45332000</v>
      </c>
      <c r="E741" s="56">
        <f t="shared" si="919"/>
        <v>4113930</v>
      </c>
      <c r="F741" s="56">
        <f t="shared" si="919"/>
        <v>49445930</v>
      </c>
      <c r="G741" s="56">
        <f t="shared" si="919"/>
        <v>44801000</v>
      </c>
      <c r="H741" s="56">
        <f t="shared" si="919"/>
        <v>0</v>
      </c>
      <c r="I741" s="56">
        <f t="shared" si="919"/>
        <v>0</v>
      </c>
      <c r="J741" s="56">
        <f t="shared" si="919"/>
        <v>4113930</v>
      </c>
      <c r="K741" s="56">
        <f t="shared" si="919"/>
        <v>48914930</v>
      </c>
      <c r="L741" s="89">
        <f t="shared" si="919"/>
        <v>8919623.6400000006</v>
      </c>
      <c r="M741" s="89">
        <f t="shared" si="919"/>
        <v>13803155.07</v>
      </c>
      <c r="N741" s="56">
        <f t="shared" si="919"/>
        <v>12231178.68</v>
      </c>
      <c r="O741" s="56">
        <f t="shared" si="919"/>
        <v>0</v>
      </c>
      <c r="P741" s="56">
        <f t="shared" si="919"/>
        <v>34953957.390000001</v>
      </c>
      <c r="Q741" s="56">
        <f t="shared" si="919"/>
        <v>7357091.3700000001</v>
      </c>
      <c r="R741" s="56">
        <f t="shared" si="919"/>
        <v>11918594.880000003</v>
      </c>
      <c r="S741" s="89">
        <f t="shared" si="919"/>
        <v>11135860.33</v>
      </c>
      <c r="T741" s="56">
        <f t="shared" si="918"/>
        <v>0</v>
      </c>
      <c r="U741" s="89">
        <f t="shared" si="918"/>
        <v>30411546.579999998</v>
      </c>
      <c r="V741" s="56">
        <f t="shared" si="918"/>
        <v>531000</v>
      </c>
      <c r="W741" s="56">
        <f t="shared" si="916"/>
        <v>13960972.610000001</v>
      </c>
      <c r="X741" s="56">
        <f t="shared" si="917"/>
        <v>0</v>
      </c>
      <c r="Y741" s="56">
        <f t="shared" si="917"/>
        <v>4542410.8099999987</v>
      </c>
    </row>
    <row r="742" spans="2:25" s="53" customFormat="1" x14ac:dyDescent="0.2">
      <c r="B742" s="54" t="s">
        <v>103</v>
      </c>
      <c r="C742" s="55"/>
      <c r="D742" s="56">
        <f t="shared" si="919"/>
        <v>28523000</v>
      </c>
      <c r="E742" s="56">
        <f t="shared" si="919"/>
        <v>80260</v>
      </c>
      <c r="F742" s="56">
        <f t="shared" si="919"/>
        <v>28603260</v>
      </c>
      <c r="G742" s="56">
        <f t="shared" si="919"/>
        <v>27992000</v>
      </c>
      <c r="H742" s="56">
        <f t="shared" si="919"/>
        <v>0</v>
      </c>
      <c r="I742" s="56">
        <f t="shared" si="919"/>
        <v>0</v>
      </c>
      <c r="J742" s="56">
        <f t="shared" si="919"/>
        <v>80260</v>
      </c>
      <c r="K742" s="56">
        <f t="shared" si="919"/>
        <v>28072260</v>
      </c>
      <c r="L742" s="89">
        <f t="shared" si="919"/>
        <v>5403289.7800000003</v>
      </c>
      <c r="M742" s="89">
        <f t="shared" si="919"/>
        <v>7546874.75</v>
      </c>
      <c r="N742" s="56">
        <f t="shared" si="919"/>
        <v>5419607.0199999996</v>
      </c>
      <c r="O742" s="56">
        <f t="shared" si="919"/>
        <v>0</v>
      </c>
      <c r="P742" s="56">
        <f t="shared" si="919"/>
        <v>18369771.550000001</v>
      </c>
      <c r="Q742" s="56">
        <f t="shared" si="919"/>
        <v>5393289.7800000003</v>
      </c>
      <c r="R742" s="56">
        <f t="shared" si="919"/>
        <v>7556874.75</v>
      </c>
      <c r="S742" s="89">
        <f t="shared" si="919"/>
        <v>5385961.0199999996</v>
      </c>
      <c r="T742" s="56">
        <f t="shared" si="918"/>
        <v>0</v>
      </c>
      <c r="U742" s="89">
        <f t="shared" si="918"/>
        <v>18336125.550000001</v>
      </c>
      <c r="V742" s="56">
        <f t="shared" si="918"/>
        <v>531000</v>
      </c>
      <c r="W742" s="56">
        <f t="shared" si="916"/>
        <v>9702488.4499999993</v>
      </c>
      <c r="X742" s="56">
        <f t="shared" si="917"/>
        <v>0</v>
      </c>
      <c r="Y742" s="56">
        <f t="shared" si="917"/>
        <v>33646</v>
      </c>
    </row>
    <row r="743" spans="2:25" s="53" customFormat="1" x14ac:dyDescent="0.2">
      <c r="B743" s="54" t="s">
        <v>104</v>
      </c>
      <c r="C743" s="55"/>
      <c r="D743" s="56">
        <f t="shared" si="919"/>
        <v>16809000</v>
      </c>
      <c r="E743" s="56">
        <f t="shared" si="919"/>
        <v>4033670</v>
      </c>
      <c r="F743" s="56">
        <f t="shared" si="919"/>
        <v>20842670</v>
      </c>
      <c r="G743" s="56">
        <f t="shared" si="919"/>
        <v>16809000</v>
      </c>
      <c r="H743" s="56">
        <f t="shared" si="919"/>
        <v>0</v>
      </c>
      <c r="I743" s="56">
        <f t="shared" si="919"/>
        <v>0</v>
      </c>
      <c r="J743" s="56">
        <f t="shared" si="919"/>
        <v>4033670</v>
      </c>
      <c r="K743" s="56">
        <f t="shared" si="919"/>
        <v>20842670</v>
      </c>
      <c r="L743" s="89">
        <f t="shared" si="919"/>
        <v>3516333.8600000003</v>
      </c>
      <c r="M743" s="89">
        <f t="shared" si="919"/>
        <v>6256280.3200000003</v>
      </c>
      <c r="N743" s="56">
        <f t="shared" si="919"/>
        <v>6811571.6599999992</v>
      </c>
      <c r="O743" s="56">
        <f t="shared" si="919"/>
        <v>0</v>
      </c>
      <c r="P743" s="56">
        <f t="shared" si="919"/>
        <v>16584185.84</v>
      </c>
      <c r="Q743" s="56">
        <f t="shared" si="919"/>
        <v>1963801.59</v>
      </c>
      <c r="R743" s="56">
        <f t="shared" si="919"/>
        <v>4361720.1300000008</v>
      </c>
      <c r="S743" s="89">
        <f t="shared" si="919"/>
        <v>5749899.3100000005</v>
      </c>
      <c r="T743" s="56">
        <f t="shared" si="918"/>
        <v>0</v>
      </c>
      <c r="U743" s="89">
        <f t="shared" si="918"/>
        <v>12075421.030000001</v>
      </c>
      <c r="V743" s="56">
        <f t="shared" si="918"/>
        <v>0</v>
      </c>
      <c r="W743" s="56">
        <f t="shared" si="916"/>
        <v>4258484.160000002</v>
      </c>
      <c r="X743" s="56">
        <f t="shared" si="917"/>
        <v>0</v>
      </c>
      <c r="Y743" s="56">
        <f t="shared" si="917"/>
        <v>4508764.8099999977</v>
      </c>
    </row>
    <row r="744" spans="2:25" s="53" customFormat="1" x14ac:dyDescent="0.2">
      <c r="B744" s="54" t="s">
        <v>105</v>
      </c>
      <c r="C744" s="55"/>
      <c r="D744" s="56">
        <f t="shared" si="919"/>
        <v>48887000</v>
      </c>
      <c r="E744" s="56">
        <f t="shared" si="919"/>
        <v>2403120</v>
      </c>
      <c r="F744" s="56">
        <f t="shared" si="919"/>
        <v>51290120</v>
      </c>
      <c r="G744" s="56">
        <f t="shared" si="919"/>
        <v>48887000</v>
      </c>
      <c r="H744" s="56">
        <f t="shared" si="919"/>
        <v>0</v>
      </c>
      <c r="I744" s="56">
        <f t="shared" si="919"/>
        <v>0</v>
      </c>
      <c r="J744" s="56">
        <f t="shared" si="919"/>
        <v>2403120</v>
      </c>
      <c r="K744" s="56">
        <f t="shared" si="919"/>
        <v>51290120</v>
      </c>
      <c r="L744" s="89">
        <f t="shared" si="919"/>
        <v>9816768.6400000006</v>
      </c>
      <c r="M744" s="89">
        <f t="shared" si="919"/>
        <v>14940024.510000002</v>
      </c>
      <c r="N744" s="56">
        <f t="shared" si="919"/>
        <v>12217888.57</v>
      </c>
      <c r="O744" s="56">
        <f t="shared" si="919"/>
        <v>0</v>
      </c>
      <c r="P744" s="56">
        <f t="shared" si="919"/>
        <v>36974681.719999999</v>
      </c>
      <c r="Q744" s="56">
        <f t="shared" si="919"/>
        <v>9379864.3200000003</v>
      </c>
      <c r="R744" s="56">
        <f t="shared" si="919"/>
        <v>14381341.09</v>
      </c>
      <c r="S744" s="89">
        <f t="shared" si="919"/>
        <v>11664509.23</v>
      </c>
      <c r="T744" s="56">
        <f t="shared" si="918"/>
        <v>0</v>
      </c>
      <c r="U744" s="89">
        <f t="shared" si="918"/>
        <v>35425714.640000001</v>
      </c>
      <c r="V744" s="56">
        <f t="shared" si="918"/>
        <v>0</v>
      </c>
      <c r="W744" s="56">
        <f t="shared" si="916"/>
        <v>14315438.279999997</v>
      </c>
      <c r="X744" s="56">
        <f t="shared" si="917"/>
        <v>0</v>
      </c>
      <c r="Y744" s="56">
        <f t="shared" si="917"/>
        <v>1548967.0800000043</v>
      </c>
    </row>
    <row r="745" spans="2:25" s="53" customFormat="1" x14ac:dyDescent="0.2">
      <c r="B745" s="54" t="s">
        <v>107</v>
      </c>
      <c r="C745" s="55"/>
      <c r="D745" s="56">
        <f t="shared" si="919"/>
        <v>48887000</v>
      </c>
      <c r="E745" s="56">
        <f t="shared" si="919"/>
        <v>2403120</v>
      </c>
      <c r="F745" s="56">
        <f t="shared" si="919"/>
        <v>51290120</v>
      </c>
      <c r="G745" s="56">
        <f t="shared" si="919"/>
        <v>48887000</v>
      </c>
      <c r="H745" s="56">
        <f t="shared" si="919"/>
        <v>0</v>
      </c>
      <c r="I745" s="56">
        <f t="shared" si="919"/>
        <v>0</v>
      </c>
      <c r="J745" s="56">
        <f t="shared" si="919"/>
        <v>2403120</v>
      </c>
      <c r="K745" s="56">
        <f t="shared" si="919"/>
        <v>51290120</v>
      </c>
      <c r="L745" s="89">
        <f t="shared" si="919"/>
        <v>9816768.6400000006</v>
      </c>
      <c r="M745" s="89">
        <f t="shared" si="919"/>
        <v>14940024.510000002</v>
      </c>
      <c r="N745" s="56">
        <f t="shared" si="919"/>
        <v>12217888.57</v>
      </c>
      <c r="O745" s="56">
        <f t="shared" si="919"/>
        <v>0</v>
      </c>
      <c r="P745" s="56">
        <f t="shared" si="919"/>
        <v>36974681.719999999</v>
      </c>
      <c r="Q745" s="56">
        <f t="shared" si="919"/>
        <v>9379864.3200000003</v>
      </c>
      <c r="R745" s="56">
        <f t="shared" si="919"/>
        <v>14381341.09</v>
      </c>
      <c r="S745" s="89">
        <f t="shared" si="919"/>
        <v>11664509.23</v>
      </c>
      <c r="T745" s="56">
        <f t="shared" si="918"/>
        <v>0</v>
      </c>
      <c r="U745" s="89">
        <f t="shared" si="918"/>
        <v>35425714.640000001</v>
      </c>
      <c r="V745" s="56">
        <f t="shared" si="918"/>
        <v>0</v>
      </c>
      <c r="W745" s="56">
        <f t="shared" si="916"/>
        <v>14315438.279999997</v>
      </c>
      <c r="X745" s="56">
        <f t="shared" si="917"/>
        <v>0</v>
      </c>
      <c r="Y745" s="56">
        <f t="shared" si="917"/>
        <v>1548967.0800000043</v>
      </c>
    </row>
    <row r="746" spans="2:25" s="53" customFormat="1" x14ac:dyDescent="0.2">
      <c r="B746" s="54" t="s">
        <v>109</v>
      </c>
      <c r="C746" s="55"/>
      <c r="D746" s="56">
        <f t="shared" si="919"/>
        <v>31405000</v>
      </c>
      <c r="E746" s="56">
        <f t="shared" si="919"/>
        <v>86100</v>
      </c>
      <c r="F746" s="56">
        <f t="shared" si="919"/>
        <v>31491100</v>
      </c>
      <c r="G746" s="56">
        <f t="shared" si="919"/>
        <v>31405000</v>
      </c>
      <c r="H746" s="56">
        <f t="shared" si="919"/>
        <v>0</v>
      </c>
      <c r="I746" s="56">
        <f t="shared" si="919"/>
        <v>0</v>
      </c>
      <c r="J746" s="56">
        <f t="shared" si="919"/>
        <v>86100</v>
      </c>
      <c r="K746" s="56">
        <f t="shared" si="919"/>
        <v>31491100</v>
      </c>
      <c r="L746" s="89">
        <f t="shared" si="919"/>
        <v>6306926.0600000005</v>
      </c>
      <c r="M746" s="89">
        <f t="shared" si="919"/>
        <v>8792839.7799999993</v>
      </c>
      <c r="N746" s="56">
        <f t="shared" si="919"/>
        <v>7313742.169999999</v>
      </c>
      <c r="O746" s="56">
        <f t="shared" si="919"/>
        <v>0</v>
      </c>
      <c r="P746" s="56">
        <f t="shared" si="919"/>
        <v>22413508.010000002</v>
      </c>
      <c r="Q746" s="56">
        <f t="shared" si="919"/>
        <v>5870021.7400000002</v>
      </c>
      <c r="R746" s="56">
        <f t="shared" si="919"/>
        <v>8796264.6799999997</v>
      </c>
      <c r="S746" s="89">
        <f t="shared" si="919"/>
        <v>7257827</v>
      </c>
      <c r="T746" s="56">
        <f t="shared" si="918"/>
        <v>0</v>
      </c>
      <c r="U746" s="89">
        <f t="shared" si="918"/>
        <v>21924113.419999998</v>
      </c>
      <c r="V746" s="56">
        <f t="shared" si="918"/>
        <v>0</v>
      </c>
      <c r="W746" s="56">
        <f t="shared" si="916"/>
        <v>9077591.9899999984</v>
      </c>
      <c r="X746" s="56">
        <f t="shared" si="917"/>
        <v>0</v>
      </c>
      <c r="Y746" s="56">
        <f t="shared" si="917"/>
        <v>489394.59000000171</v>
      </c>
    </row>
    <row r="747" spans="2:25" s="53" customFormat="1" x14ac:dyDescent="0.2">
      <c r="B747" s="54" t="s">
        <v>110</v>
      </c>
      <c r="C747" s="55"/>
      <c r="D747" s="56">
        <f t="shared" si="919"/>
        <v>17482000</v>
      </c>
      <c r="E747" s="56">
        <f t="shared" si="919"/>
        <v>2317020</v>
      </c>
      <c r="F747" s="56">
        <f t="shared" si="919"/>
        <v>19799020</v>
      </c>
      <c r="G747" s="56">
        <f t="shared" si="919"/>
        <v>17482000</v>
      </c>
      <c r="H747" s="56">
        <f t="shared" si="919"/>
        <v>0</v>
      </c>
      <c r="I747" s="56">
        <f t="shared" si="919"/>
        <v>0</v>
      </c>
      <c r="J747" s="56">
        <f t="shared" si="919"/>
        <v>2317020</v>
      </c>
      <c r="K747" s="56">
        <f t="shared" si="919"/>
        <v>19799020</v>
      </c>
      <c r="L747" s="89">
        <f t="shared" si="919"/>
        <v>3509842.5799999996</v>
      </c>
      <c r="M747" s="89">
        <f t="shared" si="919"/>
        <v>6147184.7300000004</v>
      </c>
      <c r="N747" s="56">
        <f t="shared" si="919"/>
        <v>4904146.4000000004</v>
      </c>
      <c r="O747" s="56">
        <f t="shared" si="919"/>
        <v>0</v>
      </c>
      <c r="P747" s="56">
        <f t="shared" si="919"/>
        <v>14561173.710000001</v>
      </c>
      <c r="Q747" s="56">
        <f t="shared" si="919"/>
        <v>3509842.5799999996</v>
      </c>
      <c r="R747" s="56">
        <f t="shared" si="919"/>
        <v>5585076.4100000001</v>
      </c>
      <c r="S747" s="89">
        <f t="shared" si="919"/>
        <v>4406682.2300000004</v>
      </c>
      <c r="T747" s="56">
        <f t="shared" si="918"/>
        <v>0</v>
      </c>
      <c r="U747" s="89">
        <f t="shared" si="918"/>
        <v>13501601.220000003</v>
      </c>
      <c r="V747" s="56">
        <f t="shared" si="918"/>
        <v>0</v>
      </c>
      <c r="W747" s="56">
        <f t="shared" si="916"/>
        <v>5237846.2899999991</v>
      </c>
      <c r="X747" s="56">
        <f t="shared" si="917"/>
        <v>0</v>
      </c>
      <c r="Y747" s="56">
        <f t="shared" si="917"/>
        <v>1059572.4899999988</v>
      </c>
    </row>
    <row r="748" spans="2:25" s="53" customFormat="1" x14ac:dyDescent="0.2">
      <c r="B748" s="54" t="s">
        <v>111</v>
      </c>
      <c r="C748" s="55"/>
      <c r="D748" s="56">
        <f t="shared" si="919"/>
        <v>46036000</v>
      </c>
      <c r="E748" s="56">
        <f t="shared" si="919"/>
        <v>3967530</v>
      </c>
      <c r="F748" s="56">
        <f t="shared" si="919"/>
        <v>50003530</v>
      </c>
      <c r="G748" s="56">
        <f t="shared" si="919"/>
        <v>46036000</v>
      </c>
      <c r="H748" s="56">
        <f t="shared" si="919"/>
        <v>0</v>
      </c>
      <c r="I748" s="56">
        <f t="shared" si="919"/>
        <v>0</v>
      </c>
      <c r="J748" s="56">
        <f t="shared" si="919"/>
        <v>3967530</v>
      </c>
      <c r="K748" s="56">
        <f t="shared" si="919"/>
        <v>50003530</v>
      </c>
      <c r="L748" s="89">
        <f t="shared" si="919"/>
        <v>10391183.029999999</v>
      </c>
      <c r="M748" s="89">
        <f t="shared" si="919"/>
        <v>12140505.17</v>
      </c>
      <c r="N748" s="56">
        <f t="shared" si="919"/>
        <v>12819292.17</v>
      </c>
      <c r="O748" s="56">
        <f t="shared" si="919"/>
        <v>0</v>
      </c>
      <c r="P748" s="56">
        <f t="shared" si="919"/>
        <v>35350980.370000005</v>
      </c>
      <c r="Q748" s="56">
        <f t="shared" si="919"/>
        <v>10235594.67</v>
      </c>
      <c r="R748" s="56">
        <f t="shared" si="919"/>
        <v>12296093.529999999</v>
      </c>
      <c r="S748" s="89">
        <f t="shared" si="919"/>
        <v>10243399.68</v>
      </c>
      <c r="T748" s="56">
        <f t="shared" si="918"/>
        <v>0</v>
      </c>
      <c r="U748" s="89">
        <f t="shared" si="918"/>
        <v>32775087.879999999</v>
      </c>
      <c r="V748" s="56">
        <f t="shared" si="918"/>
        <v>0</v>
      </c>
      <c r="W748" s="56">
        <f t="shared" si="916"/>
        <v>14652549.629999999</v>
      </c>
      <c r="X748" s="56">
        <f t="shared" si="917"/>
        <v>0</v>
      </c>
      <c r="Y748" s="56">
        <f t="shared" si="917"/>
        <v>2575892.4899999998</v>
      </c>
    </row>
    <row r="749" spans="2:25" s="53" customFormat="1" x14ac:dyDescent="0.2">
      <c r="B749" s="54" t="s">
        <v>113</v>
      </c>
      <c r="C749" s="55"/>
      <c r="D749" s="56">
        <f t="shared" si="919"/>
        <v>46036000</v>
      </c>
      <c r="E749" s="56">
        <f t="shared" si="919"/>
        <v>3967530</v>
      </c>
      <c r="F749" s="56">
        <f t="shared" si="919"/>
        <v>50003530</v>
      </c>
      <c r="G749" s="56">
        <f t="shared" si="919"/>
        <v>46036000</v>
      </c>
      <c r="H749" s="56">
        <f t="shared" si="919"/>
        <v>0</v>
      </c>
      <c r="I749" s="56">
        <f t="shared" si="919"/>
        <v>0</v>
      </c>
      <c r="J749" s="56">
        <f t="shared" si="919"/>
        <v>3967530</v>
      </c>
      <c r="K749" s="56">
        <f t="shared" si="919"/>
        <v>50003530</v>
      </c>
      <c r="L749" s="89">
        <f t="shared" si="919"/>
        <v>10391183.029999999</v>
      </c>
      <c r="M749" s="89">
        <f t="shared" si="919"/>
        <v>12140505.17</v>
      </c>
      <c r="N749" s="56">
        <f t="shared" si="919"/>
        <v>12819292.17</v>
      </c>
      <c r="O749" s="56">
        <f t="shared" si="919"/>
        <v>0</v>
      </c>
      <c r="P749" s="56">
        <f t="shared" si="919"/>
        <v>35350980.370000005</v>
      </c>
      <c r="Q749" s="56">
        <f t="shared" si="919"/>
        <v>10235594.67</v>
      </c>
      <c r="R749" s="56">
        <f t="shared" si="919"/>
        <v>12296093.529999999</v>
      </c>
      <c r="S749" s="89">
        <f t="shared" si="919"/>
        <v>10243399.68</v>
      </c>
      <c r="T749" s="56">
        <f t="shared" si="918"/>
        <v>0</v>
      </c>
      <c r="U749" s="89">
        <f t="shared" si="918"/>
        <v>32775087.879999999</v>
      </c>
      <c r="V749" s="56">
        <f t="shared" si="918"/>
        <v>0</v>
      </c>
      <c r="W749" s="56">
        <f t="shared" si="916"/>
        <v>14652549.629999999</v>
      </c>
      <c r="X749" s="56">
        <f t="shared" si="917"/>
        <v>0</v>
      </c>
      <c r="Y749" s="56">
        <f t="shared" si="917"/>
        <v>2575892.4899999998</v>
      </c>
    </row>
    <row r="750" spans="2:25" s="53" customFormat="1" x14ac:dyDescent="0.2">
      <c r="B750" s="54" t="s">
        <v>115</v>
      </c>
      <c r="C750" s="55"/>
      <c r="D750" s="56">
        <f t="shared" si="919"/>
        <v>26623000</v>
      </c>
      <c r="E750" s="56">
        <f t="shared" si="919"/>
        <v>0</v>
      </c>
      <c r="F750" s="56">
        <f t="shared" si="919"/>
        <v>26623000</v>
      </c>
      <c r="G750" s="56">
        <f t="shared" si="919"/>
        <v>26623000</v>
      </c>
      <c r="H750" s="56">
        <f t="shared" si="919"/>
        <v>0</v>
      </c>
      <c r="I750" s="56">
        <f t="shared" si="919"/>
        <v>0</v>
      </c>
      <c r="J750" s="56">
        <f t="shared" si="919"/>
        <v>0</v>
      </c>
      <c r="K750" s="56">
        <f t="shared" si="919"/>
        <v>26623000</v>
      </c>
      <c r="L750" s="89">
        <f t="shared" si="919"/>
        <v>5809997.4799999995</v>
      </c>
      <c r="M750" s="89">
        <f t="shared" si="919"/>
        <v>8902889.4299999997</v>
      </c>
      <c r="N750" s="56">
        <f t="shared" si="919"/>
        <v>6292352.0700000003</v>
      </c>
      <c r="O750" s="56">
        <f t="shared" si="919"/>
        <v>0</v>
      </c>
      <c r="P750" s="56">
        <f t="shared" si="919"/>
        <v>21005238.98</v>
      </c>
      <c r="Q750" s="56">
        <f t="shared" si="919"/>
        <v>5654409.1200000001</v>
      </c>
      <c r="R750" s="56">
        <f t="shared" si="919"/>
        <v>9058477.790000001</v>
      </c>
      <c r="S750" s="89">
        <f t="shared" si="919"/>
        <v>6273378.6500000004</v>
      </c>
      <c r="T750" s="56">
        <f t="shared" si="918"/>
        <v>0</v>
      </c>
      <c r="U750" s="89">
        <f t="shared" si="918"/>
        <v>20986265.560000002</v>
      </c>
      <c r="V750" s="56">
        <f t="shared" si="918"/>
        <v>0</v>
      </c>
      <c r="W750" s="56">
        <f t="shared" si="916"/>
        <v>5617761.0200000005</v>
      </c>
      <c r="X750" s="56">
        <f t="shared" si="917"/>
        <v>0</v>
      </c>
      <c r="Y750" s="56">
        <f t="shared" si="917"/>
        <v>18973.419999998063</v>
      </c>
    </row>
    <row r="751" spans="2:25" s="53" customFormat="1" x14ac:dyDescent="0.2">
      <c r="B751" s="54" t="s">
        <v>116</v>
      </c>
      <c r="C751" s="55"/>
      <c r="D751" s="56">
        <f t="shared" si="919"/>
        <v>19413000</v>
      </c>
      <c r="E751" s="56">
        <f t="shared" si="919"/>
        <v>3967530</v>
      </c>
      <c r="F751" s="56">
        <f t="shared" si="919"/>
        <v>23380530</v>
      </c>
      <c r="G751" s="56">
        <f t="shared" si="919"/>
        <v>19413000</v>
      </c>
      <c r="H751" s="56">
        <f t="shared" si="919"/>
        <v>0</v>
      </c>
      <c r="I751" s="56">
        <f t="shared" si="919"/>
        <v>0</v>
      </c>
      <c r="J751" s="56">
        <f t="shared" si="919"/>
        <v>3967530</v>
      </c>
      <c r="K751" s="56">
        <f t="shared" si="919"/>
        <v>23380530</v>
      </c>
      <c r="L751" s="89">
        <f t="shared" si="919"/>
        <v>4581185.5500000007</v>
      </c>
      <c r="M751" s="89">
        <f t="shared" si="919"/>
        <v>3237615.74</v>
      </c>
      <c r="N751" s="56">
        <f t="shared" si="919"/>
        <v>6526940.0999999996</v>
      </c>
      <c r="O751" s="56">
        <f t="shared" si="919"/>
        <v>0</v>
      </c>
      <c r="P751" s="56">
        <f t="shared" si="919"/>
        <v>14345741.390000001</v>
      </c>
      <c r="Q751" s="56">
        <f t="shared" si="919"/>
        <v>4581185.5500000007</v>
      </c>
      <c r="R751" s="56">
        <f t="shared" si="919"/>
        <v>3237615.7399999998</v>
      </c>
      <c r="S751" s="89">
        <f t="shared" si="919"/>
        <v>3970021.03</v>
      </c>
      <c r="T751" s="56">
        <f t="shared" si="918"/>
        <v>0</v>
      </c>
      <c r="U751" s="89">
        <f t="shared" si="918"/>
        <v>11788822.32</v>
      </c>
      <c r="V751" s="56">
        <f t="shared" si="918"/>
        <v>0</v>
      </c>
      <c r="W751" s="56">
        <f t="shared" si="916"/>
        <v>9034788.6099999994</v>
      </c>
      <c r="X751" s="56">
        <f t="shared" si="917"/>
        <v>0</v>
      </c>
      <c r="Y751" s="56">
        <f t="shared" si="917"/>
        <v>2556919.0699999998</v>
      </c>
    </row>
    <row r="752" spans="2:25" s="53" customFormat="1" x14ac:dyDescent="0.2">
      <c r="B752" s="54" t="s">
        <v>117</v>
      </c>
      <c r="C752" s="55"/>
      <c r="D752" s="56">
        <f t="shared" si="919"/>
        <v>48824000</v>
      </c>
      <c r="E752" s="56">
        <f t="shared" si="919"/>
        <v>6531435.6799999997</v>
      </c>
      <c r="F752" s="56">
        <f t="shared" si="919"/>
        <v>55355435.68</v>
      </c>
      <c r="G752" s="56">
        <f t="shared" si="919"/>
        <v>47346000</v>
      </c>
      <c r="H752" s="56">
        <f t="shared" si="919"/>
        <v>0</v>
      </c>
      <c r="I752" s="56">
        <f t="shared" si="919"/>
        <v>0</v>
      </c>
      <c r="J752" s="56">
        <f t="shared" si="919"/>
        <v>6531435.6799999997</v>
      </c>
      <c r="K752" s="56">
        <f t="shared" si="919"/>
        <v>53877435.68</v>
      </c>
      <c r="L752" s="89">
        <f t="shared" si="919"/>
        <v>11750457.700000001</v>
      </c>
      <c r="M752" s="89">
        <f t="shared" si="919"/>
        <v>15840940.570000004</v>
      </c>
      <c r="N752" s="56">
        <f t="shared" si="919"/>
        <v>12964256.399999999</v>
      </c>
      <c r="O752" s="56">
        <f t="shared" si="919"/>
        <v>0</v>
      </c>
      <c r="P752" s="56">
        <f t="shared" si="919"/>
        <v>40555654.670000002</v>
      </c>
      <c r="Q752" s="56">
        <f t="shared" si="919"/>
        <v>11096604.310000001</v>
      </c>
      <c r="R752" s="56">
        <f t="shared" si="919"/>
        <v>14519410.210000001</v>
      </c>
      <c r="S752" s="89">
        <f t="shared" si="919"/>
        <v>12005886.900000002</v>
      </c>
      <c r="T752" s="56">
        <f t="shared" si="918"/>
        <v>0</v>
      </c>
      <c r="U752" s="89">
        <f t="shared" si="918"/>
        <v>37621901.420000002</v>
      </c>
      <c r="V752" s="56">
        <f t="shared" si="918"/>
        <v>1478000</v>
      </c>
      <c r="W752" s="56">
        <f t="shared" si="916"/>
        <v>13321781.009999998</v>
      </c>
      <c r="X752" s="56">
        <f t="shared" si="917"/>
        <v>0</v>
      </c>
      <c r="Y752" s="56">
        <f t="shared" si="917"/>
        <v>2933753.2500000009</v>
      </c>
    </row>
    <row r="753" spans="2:25" s="53" customFormat="1" x14ac:dyDescent="0.2">
      <c r="B753" s="54" t="s">
        <v>119</v>
      </c>
      <c r="C753" s="55"/>
      <c r="D753" s="56">
        <f t="shared" si="919"/>
        <v>48824000</v>
      </c>
      <c r="E753" s="56">
        <f t="shared" si="919"/>
        <v>6531435.6799999997</v>
      </c>
      <c r="F753" s="56">
        <f t="shared" si="919"/>
        <v>55355435.68</v>
      </c>
      <c r="G753" s="56">
        <f t="shared" si="919"/>
        <v>47346000</v>
      </c>
      <c r="H753" s="56">
        <f t="shared" si="919"/>
        <v>0</v>
      </c>
      <c r="I753" s="56">
        <f t="shared" si="919"/>
        <v>0</v>
      </c>
      <c r="J753" s="56">
        <f t="shared" si="919"/>
        <v>6531435.6799999997</v>
      </c>
      <c r="K753" s="56">
        <f t="shared" si="919"/>
        <v>53877435.68</v>
      </c>
      <c r="L753" s="89">
        <f t="shared" si="919"/>
        <v>11750457.700000001</v>
      </c>
      <c r="M753" s="89">
        <f t="shared" si="919"/>
        <v>15840940.570000004</v>
      </c>
      <c r="N753" s="56">
        <f t="shared" si="919"/>
        <v>12964256.399999999</v>
      </c>
      <c r="O753" s="56">
        <f t="shared" si="919"/>
        <v>0</v>
      </c>
      <c r="P753" s="56">
        <f t="shared" si="919"/>
        <v>40555654.670000002</v>
      </c>
      <c r="Q753" s="56">
        <f t="shared" si="919"/>
        <v>11096604.310000001</v>
      </c>
      <c r="R753" s="56">
        <f t="shared" si="919"/>
        <v>14519410.210000001</v>
      </c>
      <c r="S753" s="89">
        <f t="shared" si="919"/>
        <v>12005886.900000002</v>
      </c>
      <c r="T753" s="56">
        <f t="shared" si="918"/>
        <v>0</v>
      </c>
      <c r="U753" s="89">
        <f t="shared" si="918"/>
        <v>37621901.420000002</v>
      </c>
      <c r="V753" s="56">
        <f t="shared" si="918"/>
        <v>1478000</v>
      </c>
      <c r="W753" s="56">
        <f t="shared" si="916"/>
        <v>13321781.009999998</v>
      </c>
      <c r="X753" s="56">
        <f t="shared" si="917"/>
        <v>0</v>
      </c>
      <c r="Y753" s="56">
        <f t="shared" si="917"/>
        <v>2933753.2500000009</v>
      </c>
    </row>
    <row r="754" spans="2:25" s="53" customFormat="1" x14ac:dyDescent="0.2">
      <c r="B754" s="54" t="s">
        <v>121</v>
      </c>
      <c r="C754" s="55"/>
      <c r="D754" s="56">
        <f t="shared" si="919"/>
        <v>29841000</v>
      </c>
      <c r="E754" s="56">
        <f t="shared" si="919"/>
        <v>179550</v>
      </c>
      <c r="F754" s="56">
        <f t="shared" si="919"/>
        <v>30020550</v>
      </c>
      <c r="G754" s="56">
        <f t="shared" si="919"/>
        <v>28363000</v>
      </c>
      <c r="H754" s="56">
        <f t="shared" si="919"/>
        <v>0</v>
      </c>
      <c r="I754" s="56">
        <f t="shared" si="919"/>
        <v>0</v>
      </c>
      <c r="J754" s="56">
        <f t="shared" si="919"/>
        <v>179550</v>
      </c>
      <c r="K754" s="56">
        <f t="shared" si="919"/>
        <v>28542550</v>
      </c>
      <c r="L754" s="89">
        <f t="shared" si="919"/>
        <v>5518191.6200000001</v>
      </c>
      <c r="M754" s="89">
        <f t="shared" si="919"/>
        <v>8258966.6300000008</v>
      </c>
      <c r="N754" s="56">
        <f t="shared" si="919"/>
        <v>6275532.79</v>
      </c>
      <c r="O754" s="56">
        <f t="shared" si="919"/>
        <v>0</v>
      </c>
      <c r="P754" s="56">
        <f t="shared" si="919"/>
        <v>20052691.040000003</v>
      </c>
      <c r="Q754" s="56">
        <f t="shared" si="919"/>
        <v>5518191.6200000001</v>
      </c>
      <c r="R754" s="56">
        <f t="shared" si="919"/>
        <v>8258566.6300000008</v>
      </c>
      <c r="S754" s="89">
        <f t="shared" si="919"/>
        <v>6170110.2800000003</v>
      </c>
      <c r="T754" s="56">
        <f t="shared" si="918"/>
        <v>0</v>
      </c>
      <c r="U754" s="89">
        <f t="shared" si="918"/>
        <v>19946868.530000001</v>
      </c>
      <c r="V754" s="56">
        <f t="shared" si="918"/>
        <v>1478000</v>
      </c>
      <c r="W754" s="56">
        <f t="shared" si="916"/>
        <v>8489858.959999999</v>
      </c>
      <c r="X754" s="56">
        <f t="shared" si="917"/>
        <v>0</v>
      </c>
      <c r="Y754" s="56">
        <f t="shared" si="917"/>
        <v>105822.5100000021</v>
      </c>
    </row>
    <row r="755" spans="2:25" s="53" customFormat="1" x14ac:dyDescent="0.2">
      <c r="B755" s="54" t="s">
        <v>122</v>
      </c>
      <c r="C755" s="55"/>
      <c r="D755" s="56">
        <f t="shared" si="919"/>
        <v>18983000</v>
      </c>
      <c r="E755" s="56">
        <f t="shared" si="919"/>
        <v>6351885.6799999997</v>
      </c>
      <c r="F755" s="56">
        <f t="shared" si="919"/>
        <v>25334885.68</v>
      </c>
      <c r="G755" s="56">
        <f t="shared" si="919"/>
        <v>18983000</v>
      </c>
      <c r="H755" s="56">
        <f t="shared" si="919"/>
        <v>0</v>
      </c>
      <c r="I755" s="56">
        <f t="shared" si="919"/>
        <v>0</v>
      </c>
      <c r="J755" s="56">
        <f t="shared" si="919"/>
        <v>6351885.6799999997</v>
      </c>
      <c r="K755" s="56">
        <f t="shared" si="919"/>
        <v>25334885.68</v>
      </c>
      <c r="L755" s="89">
        <f t="shared" si="919"/>
        <v>6232266.0800000001</v>
      </c>
      <c r="M755" s="89">
        <f t="shared" si="919"/>
        <v>7581973.9400000023</v>
      </c>
      <c r="N755" s="56">
        <f t="shared" si="919"/>
        <v>6688723.6099999994</v>
      </c>
      <c r="O755" s="56">
        <f t="shared" si="919"/>
        <v>0</v>
      </c>
      <c r="P755" s="56">
        <f t="shared" si="919"/>
        <v>20502963.629999999</v>
      </c>
      <c r="Q755" s="56">
        <f t="shared" si="919"/>
        <v>5578412.6899999995</v>
      </c>
      <c r="R755" s="56">
        <f t="shared" si="919"/>
        <v>6260843.5800000001</v>
      </c>
      <c r="S755" s="89">
        <f t="shared" ref="S755:Y770" si="920">SUMIFS(S$26:S$417,$A$26:$A$417,$B755)</f>
        <v>5835776.620000001</v>
      </c>
      <c r="T755" s="56">
        <f t="shared" si="920"/>
        <v>0</v>
      </c>
      <c r="U755" s="89">
        <f t="shared" si="920"/>
        <v>17675032.890000001</v>
      </c>
      <c r="V755" s="56">
        <f t="shared" si="920"/>
        <v>0</v>
      </c>
      <c r="W755" s="56">
        <f t="shared" si="920"/>
        <v>4831922.05</v>
      </c>
      <c r="X755" s="56">
        <f t="shared" si="920"/>
        <v>0</v>
      </c>
      <c r="Y755" s="56">
        <f t="shared" si="920"/>
        <v>2827930.74</v>
      </c>
    </row>
    <row r="756" spans="2:25" s="53" customFormat="1" x14ac:dyDescent="0.2">
      <c r="B756" s="54" t="s">
        <v>123</v>
      </c>
      <c r="C756" s="55"/>
      <c r="D756" s="56">
        <f t="shared" ref="D756:S771" si="921">SUMIFS(D$26:D$417,$A$26:$A$417,$B756)</f>
        <v>54773000</v>
      </c>
      <c r="E756" s="56">
        <f t="shared" si="921"/>
        <v>2140460</v>
      </c>
      <c r="F756" s="56">
        <f t="shared" si="921"/>
        <v>56913460</v>
      </c>
      <c r="G756" s="56">
        <f t="shared" si="921"/>
        <v>54630000</v>
      </c>
      <c r="H756" s="56">
        <f t="shared" si="921"/>
        <v>0</v>
      </c>
      <c r="I756" s="56">
        <f t="shared" si="921"/>
        <v>0</v>
      </c>
      <c r="J756" s="56">
        <f t="shared" si="921"/>
        <v>2140460</v>
      </c>
      <c r="K756" s="56">
        <f t="shared" si="921"/>
        <v>56770460</v>
      </c>
      <c r="L756" s="89">
        <f t="shared" si="921"/>
        <v>12171245.899999999</v>
      </c>
      <c r="M756" s="89">
        <f t="shared" si="921"/>
        <v>15946695.419999998</v>
      </c>
      <c r="N756" s="56">
        <f t="shared" si="921"/>
        <v>12009166.960000001</v>
      </c>
      <c r="O756" s="56">
        <f t="shared" si="921"/>
        <v>0</v>
      </c>
      <c r="P756" s="56">
        <f t="shared" si="921"/>
        <v>40127108.280000001</v>
      </c>
      <c r="Q756" s="56">
        <f t="shared" si="921"/>
        <v>11503969.91</v>
      </c>
      <c r="R756" s="56">
        <f t="shared" si="921"/>
        <v>15720893.579999998</v>
      </c>
      <c r="S756" s="89">
        <f t="shared" si="921"/>
        <v>12899028.18</v>
      </c>
      <c r="T756" s="56">
        <f t="shared" si="920"/>
        <v>0</v>
      </c>
      <c r="U756" s="89">
        <f t="shared" si="920"/>
        <v>40123891.670000002</v>
      </c>
      <c r="V756" s="56">
        <f t="shared" si="920"/>
        <v>143000</v>
      </c>
      <c r="W756" s="56">
        <f t="shared" si="920"/>
        <v>16643351.720000001</v>
      </c>
      <c r="X756" s="56">
        <f t="shared" si="920"/>
        <v>0</v>
      </c>
      <c r="Y756" s="56">
        <f t="shared" si="920"/>
        <v>3216.6099999995204</v>
      </c>
    </row>
    <row r="757" spans="2:25" s="53" customFormat="1" x14ac:dyDescent="0.2">
      <c r="B757" s="54" t="s">
        <v>125</v>
      </c>
      <c r="C757" s="55"/>
      <c r="D757" s="56">
        <f t="shared" si="921"/>
        <v>54773000</v>
      </c>
      <c r="E757" s="56">
        <f t="shared" si="921"/>
        <v>2140460</v>
      </c>
      <c r="F757" s="56">
        <f t="shared" si="921"/>
        <v>56913460</v>
      </c>
      <c r="G757" s="56">
        <f t="shared" si="921"/>
        <v>54630000</v>
      </c>
      <c r="H757" s="56">
        <f t="shared" si="921"/>
        <v>0</v>
      </c>
      <c r="I757" s="56">
        <f t="shared" si="921"/>
        <v>0</v>
      </c>
      <c r="J757" s="56">
        <f t="shared" si="921"/>
        <v>2140460</v>
      </c>
      <c r="K757" s="56">
        <f t="shared" si="921"/>
        <v>56770460</v>
      </c>
      <c r="L757" s="89">
        <f t="shared" si="921"/>
        <v>12171245.899999999</v>
      </c>
      <c r="M757" s="89">
        <f t="shared" si="921"/>
        <v>15946695.419999998</v>
      </c>
      <c r="N757" s="56">
        <f t="shared" si="921"/>
        <v>12009166.960000001</v>
      </c>
      <c r="O757" s="56">
        <f t="shared" si="921"/>
        <v>0</v>
      </c>
      <c r="P757" s="56">
        <f t="shared" si="921"/>
        <v>40127108.280000001</v>
      </c>
      <c r="Q757" s="56">
        <f t="shared" si="921"/>
        <v>11503969.91</v>
      </c>
      <c r="R757" s="56">
        <f t="shared" si="921"/>
        <v>15720893.579999998</v>
      </c>
      <c r="S757" s="89">
        <f t="shared" si="921"/>
        <v>12899028.18</v>
      </c>
      <c r="T757" s="56">
        <f t="shared" si="920"/>
        <v>0</v>
      </c>
      <c r="U757" s="89">
        <f t="shared" si="920"/>
        <v>40123891.670000002</v>
      </c>
      <c r="V757" s="56">
        <f t="shared" si="920"/>
        <v>143000</v>
      </c>
      <c r="W757" s="56">
        <f t="shared" si="920"/>
        <v>16643351.720000001</v>
      </c>
      <c r="X757" s="56">
        <f t="shared" si="920"/>
        <v>0</v>
      </c>
      <c r="Y757" s="56">
        <f t="shared" si="920"/>
        <v>3216.6099999995204</v>
      </c>
    </row>
    <row r="758" spans="2:25" s="53" customFormat="1" x14ac:dyDescent="0.2">
      <c r="B758" s="54" t="s">
        <v>127</v>
      </c>
      <c r="C758" s="55"/>
      <c r="D758" s="56">
        <f t="shared" si="921"/>
        <v>33205000</v>
      </c>
      <c r="E758" s="56">
        <f t="shared" si="921"/>
        <v>187500</v>
      </c>
      <c r="F758" s="56">
        <f t="shared" si="921"/>
        <v>33392500</v>
      </c>
      <c r="G758" s="56">
        <f t="shared" si="921"/>
        <v>33062000</v>
      </c>
      <c r="H758" s="56">
        <f t="shared" si="921"/>
        <v>0</v>
      </c>
      <c r="I758" s="56">
        <f t="shared" si="921"/>
        <v>0</v>
      </c>
      <c r="J758" s="56">
        <f t="shared" si="921"/>
        <v>187500</v>
      </c>
      <c r="K758" s="56">
        <f t="shared" si="921"/>
        <v>33249500</v>
      </c>
      <c r="L758" s="89">
        <f t="shared" si="921"/>
        <v>6797176.3599999994</v>
      </c>
      <c r="M758" s="89">
        <f t="shared" si="921"/>
        <v>9085035.0999999996</v>
      </c>
      <c r="N758" s="56">
        <f t="shared" si="921"/>
        <v>6624099.4500000002</v>
      </c>
      <c r="O758" s="56">
        <f t="shared" si="921"/>
        <v>0</v>
      </c>
      <c r="P758" s="56">
        <f t="shared" si="921"/>
        <v>22506310.909999996</v>
      </c>
      <c r="Q758" s="56">
        <f t="shared" si="921"/>
        <v>6750900.3700000001</v>
      </c>
      <c r="R758" s="56">
        <f t="shared" si="921"/>
        <v>9108970.2199999988</v>
      </c>
      <c r="S758" s="89">
        <f t="shared" si="921"/>
        <v>6643223.7100000009</v>
      </c>
      <c r="T758" s="56">
        <f t="shared" si="920"/>
        <v>0</v>
      </c>
      <c r="U758" s="89">
        <f t="shared" si="920"/>
        <v>22503094.299999997</v>
      </c>
      <c r="V758" s="56">
        <f t="shared" si="920"/>
        <v>143000</v>
      </c>
      <c r="W758" s="56">
        <f t="shared" si="920"/>
        <v>10743189.090000002</v>
      </c>
      <c r="X758" s="56">
        <f t="shared" si="920"/>
        <v>0</v>
      </c>
      <c r="Y758" s="56">
        <f t="shared" si="920"/>
        <v>3216.609999999404</v>
      </c>
    </row>
    <row r="759" spans="2:25" s="53" customFormat="1" x14ac:dyDescent="0.2">
      <c r="B759" s="54" t="s">
        <v>128</v>
      </c>
      <c r="C759" s="55"/>
      <c r="D759" s="56">
        <f t="shared" si="921"/>
        <v>21568000</v>
      </c>
      <c r="E759" s="56">
        <f t="shared" si="921"/>
        <v>1952960</v>
      </c>
      <c r="F759" s="56">
        <f t="shared" si="921"/>
        <v>23520960</v>
      </c>
      <c r="G759" s="56">
        <f t="shared" si="921"/>
        <v>21568000</v>
      </c>
      <c r="H759" s="56">
        <f t="shared" si="921"/>
        <v>0</v>
      </c>
      <c r="I759" s="56">
        <f t="shared" si="921"/>
        <v>0</v>
      </c>
      <c r="J759" s="56">
        <f t="shared" si="921"/>
        <v>1952960</v>
      </c>
      <c r="K759" s="56">
        <f t="shared" si="921"/>
        <v>23520960</v>
      </c>
      <c r="L759" s="89">
        <f t="shared" si="921"/>
        <v>5374069.540000001</v>
      </c>
      <c r="M759" s="89">
        <f t="shared" si="921"/>
        <v>6861660.3199999994</v>
      </c>
      <c r="N759" s="56">
        <f t="shared" si="921"/>
        <v>5385067.5099999998</v>
      </c>
      <c r="O759" s="56">
        <f t="shared" si="921"/>
        <v>0</v>
      </c>
      <c r="P759" s="56">
        <f t="shared" si="921"/>
        <v>17620797.370000001</v>
      </c>
      <c r="Q759" s="56">
        <f t="shared" si="921"/>
        <v>4753069.54</v>
      </c>
      <c r="R759" s="56">
        <f t="shared" si="921"/>
        <v>6611923.3599999994</v>
      </c>
      <c r="S759" s="89">
        <f t="shared" si="921"/>
        <v>6255804.4699999997</v>
      </c>
      <c r="T759" s="56">
        <f t="shared" si="920"/>
        <v>0</v>
      </c>
      <c r="U759" s="89">
        <f t="shared" si="920"/>
        <v>17620797.369999997</v>
      </c>
      <c r="V759" s="56">
        <f t="shared" si="920"/>
        <v>0</v>
      </c>
      <c r="W759" s="56">
        <f t="shared" si="920"/>
        <v>5900162.629999999</v>
      </c>
      <c r="X759" s="56">
        <f t="shared" si="920"/>
        <v>0</v>
      </c>
      <c r="Y759" s="56">
        <f t="shared" si="920"/>
        <v>1.9790604710578918E-9</v>
      </c>
    </row>
    <row r="760" spans="2:25" s="53" customFormat="1" x14ac:dyDescent="0.2">
      <c r="B760" s="54" t="s">
        <v>129</v>
      </c>
      <c r="C760" s="55"/>
      <c r="D760" s="56">
        <f t="shared" si="921"/>
        <v>524548000</v>
      </c>
      <c r="E760" s="56">
        <f t="shared" si="921"/>
        <v>-70046034.140000001</v>
      </c>
      <c r="F760" s="56">
        <f t="shared" si="921"/>
        <v>454501965.86000001</v>
      </c>
      <c r="G760" s="56">
        <f t="shared" si="921"/>
        <v>523108000</v>
      </c>
      <c r="H760" s="56">
        <f t="shared" si="921"/>
        <v>0</v>
      </c>
      <c r="I760" s="56">
        <f t="shared" si="921"/>
        <v>-70046034.140000001</v>
      </c>
      <c r="J760" s="56">
        <f t="shared" si="921"/>
        <v>0</v>
      </c>
      <c r="K760" s="56">
        <f t="shared" si="921"/>
        <v>453061965.86000001</v>
      </c>
      <c r="L760" s="89">
        <f t="shared" si="921"/>
        <v>65858457.100000009</v>
      </c>
      <c r="M760" s="89">
        <f t="shared" si="921"/>
        <v>104061637.67</v>
      </c>
      <c r="N760" s="56">
        <f t="shared" si="921"/>
        <v>130856226.86000001</v>
      </c>
      <c r="O760" s="56">
        <f t="shared" si="921"/>
        <v>0</v>
      </c>
      <c r="P760" s="56">
        <f t="shared" si="921"/>
        <v>300776321.63</v>
      </c>
      <c r="Q760" s="56">
        <f t="shared" si="921"/>
        <v>45087100.560000002</v>
      </c>
      <c r="R760" s="56">
        <f t="shared" si="921"/>
        <v>89846982.909999996</v>
      </c>
      <c r="S760" s="89">
        <f t="shared" si="921"/>
        <v>89038632.399999991</v>
      </c>
      <c r="T760" s="56">
        <f t="shared" si="920"/>
        <v>0</v>
      </c>
      <c r="U760" s="89">
        <f t="shared" si="920"/>
        <v>223972715.87</v>
      </c>
      <c r="V760" s="56">
        <f t="shared" si="920"/>
        <v>1440000</v>
      </c>
      <c r="W760" s="56">
        <f t="shared" si="920"/>
        <v>152285644.22999999</v>
      </c>
      <c r="X760" s="56">
        <f t="shared" si="920"/>
        <v>105250</v>
      </c>
      <c r="Y760" s="56">
        <f t="shared" si="920"/>
        <v>76698355.760000005</v>
      </c>
    </row>
    <row r="761" spans="2:25" s="53" customFormat="1" x14ac:dyDescent="0.2">
      <c r="B761" s="54" t="s">
        <v>131</v>
      </c>
      <c r="C761" s="55"/>
      <c r="D761" s="56">
        <f t="shared" si="921"/>
        <v>524548000</v>
      </c>
      <c r="E761" s="56">
        <f t="shared" si="921"/>
        <v>-70046034.140000001</v>
      </c>
      <c r="F761" s="56">
        <f t="shared" si="921"/>
        <v>454501965.86000001</v>
      </c>
      <c r="G761" s="56">
        <f t="shared" si="921"/>
        <v>523108000</v>
      </c>
      <c r="H761" s="56">
        <f t="shared" si="921"/>
        <v>0</v>
      </c>
      <c r="I761" s="56">
        <f t="shared" si="921"/>
        <v>-70046034.140000001</v>
      </c>
      <c r="J761" s="56">
        <f t="shared" si="921"/>
        <v>0</v>
      </c>
      <c r="K761" s="56">
        <f t="shared" si="921"/>
        <v>453061965.86000001</v>
      </c>
      <c r="L761" s="89">
        <f t="shared" si="921"/>
        <v>65858457.100000009</v>
      </c>
      <c r="M761" s="89">
        <f t="shared" si="921"/>
        <v>104061637.67</v>
      </c>
      <c r="N761" s="56">
        <f t="shared" si="921"/>
        <v>130856226.86000001</v>
      </c>
      <c r="O761" s="56">
        <f t="shared" si="921"/>
        <v>0</v>
      </c>
      <c r="P761" s="56">
        <f t="shared" si="921"/>
        <v>300776321.63</v>
      </c>
      <c r="Q761" s="56">
        <f t="shared" si="921"/>
        <v>45087100.560000002</v>
      </c>
      <c r="R761" s="56">
        <f t="shared" si="921"/>
        <v>89846982.909999996</v>
      </c>
      <c r="S761" s="89">
        <f t="shared" si="921"/>
        <v>89038632.399999991</v>
      </c>
      <c r="T761" s="56">
        <f t="shared" si="920"/>
        <v>0</v>
      </c>
      <c r="U761" s="89">
        <f t="shared" si="920"/>
        <v>223972715.87</v>
      </c>
      <c r="V761" s="56">
        <f t="shared" si="920"/>
        <v>1440000</v>
      </c>
      <c r="W761" s="56">
        <f t="shared" si="920"/>
        <v>152285644.22999999</v>
      </c>
      <c r="X761" s="56">
        <f t="shared" si="920"/>
        <v>105250</v>
      </c>
      <c r="Y761" s="56">
        <f t="shared" si="920"/>
        <v>76698355.760000005</v>
      </c>
    </row>
    <row r="762" spans="2:25" s="53" customFormat="1" x14ac:dyDescent="0.2">
      <c r="B762" s="54" t="s">
        <v>133</v>
      </c>
      <c r="C762" s="55"/>
      <c r="D762" s="56">
        <f t="shared" si="921"/>
        <v>162912000</v>
      </c>
      <c r="E762" s="56">
        <f t="shared" si="921"/>
        <v>-1771114.46</v>
      </c>
      <c r="F762" s="56">
        <f t="shared" si="921"/>
        <v>161140885.53999999</v>
      </c>
      <c r="G762" s="56">
        <f t="shared" si="921"/>
        <v>161472000</v>
      </c>
      <c r="H762" s="56">
        <f t="shared" si="921"/>
        <v>0</v>
      </c>
      <c r="I762" s="56">
        <f t="shared" si="921"/>
        <v>-1771114.46</v>
      </c>
      <c r="J762" s="56">
        <f t="shared" si="921"/>
        <v>0</v>
      </c>
      <c r="K762" s="56">
        <f t="shared" si="921"/>
        <v>159700885.53999999</v>
      </c>
      <c r="L762" s="89">
        <f t="shared" si="921"/>
        <v>30711533.039999999</v>
      </c>
      <c r="M762" s="89">
        <f t="shared" si="921"/>
        <v>58646971.689999998</v>
      </c>
      <c r="N762" s="56">
        <f t="shared" si="921"/>
        <v>34354257.439999998</v>
      </c>
      <c r="O762" s="56">
        <f t="shared" si="921"/>
        <v>0</v>
      </c>
      <c r="P762" s="56">
        <f t="shared" si="921"/>
        <v>123712762.17</v>
      </c>
      <c r="Q762" s="56">
        <f t="shared" si="921"/>
        <v>28943108.100000001</v>
      </c>
      <c r="R762" s="56">
        <f t="shared" si="921"/>
        <v>45100578.710000001</v>
      </c>
      <c r="S762" s="89">
        <f t="shared" si="921"/>
        <v>36999656.739999995</v>
      </c>
      <c r="T762" s="56">
        <f t="shared" si="920"/>
        <v>0</v>
      </c>
      <c r="U762" s="89">
        <f t="shared" si="920"/>
        <v>111043343.54999998</v>
      </c>
      <c r="V762" s="56">
        <f t="shared" si="920"/>
        <v>1440000</v>
      </c>
      <c r="W762" s="56">
        <f t="shared" si="920"/>
        <v>35988123.369999997</v>
      </c>
      <c r="X762" s="56">
        <f t="shared" si="920"/>
        <v>0</v>
      </c>
      <c r="Y762" s="56">
        <f t="shared" si="920"/>
        <v>12669418.62000001</v>
      </c>
    </row>
    <row r="763" spans="2:25" s="53" customFormat="1" x14ac:dyDescent="0.2">
      <c r="B763" s="54" t="s">
        <v>134</v>
      </c>
      <c r="C763" s="55"/>
      <c r="D763" s="56">
        <f t="shared" si="921"/>
        <v>319056000</v>
      </c>
      <c r="E763" s="56">
        <f t="shared" si="921"/>
        <v>-68274919.680000007</v>
      </c>
      <c r="F763" s="56">
        <f t="shared" si="921"/>
        <v>250781080.31999999</v>
      </c>
      <c r="G763" s="56">
        <f t="shared" si="921"/>
        <v>319056000</v>
      </c>
      <c r="H763" s="56">
        <f t="shared" si="921"/>
        <v>0</v>
      </c>
      <c r="I763" s="56">
        <f t="shared" si="921"/>
        <v>-68274919.680000007</v>
      </c>
      <c r="J763" s="56">
        <f t="shared" si="921"/>
        <v>0</v>
      </c>
      <c r="K763" s="56">
        <f t="shared" si="921"/>
        <v>250781080.31999999</v>
      </c>
      <c r="L763" s="89">
        <f t="shared" si="921"/>
        <v>35146924.060000002</v>
      </c>
      <c r="M763" s="89">
        <f t="shared" si="921"/>
        <v>43257646.980000004</v>
      </c>
      <c r="N763" s="56">
        <f t="shared" si="921"/>
        <v>66896193.420000017</v>
      </c>
      <c r="O763" s="56">
        <f t="shared" si="921"/>
        <v>0</v>
      </c>
      <c r="P763" s="56">
        <f t="shared" si="921"/>
        <v>145300764.46000004</v>
      </c>
      <c r="Q763" s="56">
        <f t="shared" si="921"/>
        <v>16143992.460000001</v>
      </c>
      <c r="R763" s="56">
        <f t="shared" si="921"/>
        <v>42668380.20000001</v>
      </c>
      <c r="S763" s="89">
        <f t="shared" si="921"/>
        <v>50289055.659999996</v>
      </c>
      <c r="T763" s="56">
        <f t="shared" si="920"/>
        <v>0</v>
      </c>
      <c r="U763" s="89">
        <f t="shared" si="920"/>
        <v>109101428.31999999</v>
      </c>
      <c r="V763" s="56">
        <f t="shared" si="920"/>
        <v>0</v>
      </c>
      <c r="W763" s="56">
        <f t="shared" si="920"/>
        <v>105480315.85999997</v>
      </c>
      <c r="X763" s="56">
        <f t="shared" si="920"/>
        <v>105250</v>
      </c>
      <c r="Y763" s="56">
        <f t="shared" si="920"/>
        <v>36094086.140000015</v>
      </c>
    </row>
    <row r="764" spans="2:25" s="53" customFormat="1" x14ac:dyDescent="0.2">
      <c r="B764" s="54" t="s">
        <v>135</v>
      </c>
      <c r="C764" s="55"/>
      <c r="D764" s="56">
        <f t="shared" si="921"/>
        <v>42580000</v>
      </c>
      <c r="E764" s="56">
        <f t="shared" si="921"/>
        <v>0</v>
      </c>
      <c r="F764" s="56">
        <f t="shared" si="921"/>
        <v>42580000</v>
      </c>
      <c r="G764" s="56">
        <f t="shared" si="921"/>
        <v>42580000</v>
      </c>
      <c r="H764" s="56">
        <f t="shared" si="921"/>
        <v>0</v>
      </c>
      <c r="I764" s="56">
        <f t="shared" si="921"/>
        <v>0</v>
      </c>
      <c r="J764" s="56">
        <f t="shared" si="921"/>
        <v>0</v>
      </c>
      <c r="K764" s="56">
        <f t="shared" si="921"/>
        <v>42580000</v>
      </c>
      <c r="L764" s="89">
        <f t="shared" si="921"/>
        <v>0</v>
      </c>
      <c r="M764" s="89">
        <f t="shared" si="921"/>
        <v>2157019</v>
      </c>
      <c r="N764" s="56">
        <f t="shared" si="921"/>
        <v>29605776</v>
      </c>
      <c r="O764" s="56">
        <f t="shared" si="921"/>
        <v>0</v>
      </c>
      <c r="P764" s="56">
        <f t="shared" si="921"/>
        <v>31762795</v>
      </c>
      <c r="Q764" s="56">
        <f t="shared" si="921"/>
        <v>0</v>
      </c>
      <c r="R764" s="56">
        <f t="shared" si="921"/>
        <v>2078024</v>
      </c>
      <c r="S764" s="89">
        <f t="shared" si="921"/>
        <v>1749920</v>
      </c>
      <c r="T764" s="56">
        <f t="shared" si="920"/>
        <v>0</v>
      </c>
      <c r="U764" s="89">
        <f t="shared" si="920"/>
        <v>3827944</v>
      </c>
      <c r="V764" s="56">
        <f t="shared" si="920"/>
        <v>0</v>
      </c>
      <c r="W764" s="56">
        <f t="shared" si="920"/>
        <v>10817205</v>
      </c>
      <c r="X764" s="56">
        <f t="shared" si="920"/>
        <v>0</v>
      </c>
      <c r="Y764" s="56">
        <f t="shared" si="920"/>
        <v>27934851</v>
      </c>
    </row>
    <row r="765" spans="2:25" s="53" customFormat="1" x14ac:dyDescent="0.2">
      <c r="B765" s="54" t="s">
        <v>136</v>
      </c>
      <c r="C765" s="55"/>
      <c r="D765" s="56">
        <f t="shared" si="921"/>
        <v>53951000</v>
      </c>
      <c r="E765" s="56">
        <f t="shared" si="921"/>
        <v>8079654</v>
      </c>
      <c r="F765" s="56">
        <f t="shared" si="921"/>
        <v>62030654</v>
      </c>
      <c r="G765" s="56">
        <f t="shared" si="921"/>
        <v>53825000</v>
      </c>
      <c r="H765" s="56">
        <f t="shared" si="921"/>
        <v>0</v>
      </c>
      <c r="I765" s="56">
        <f t="shared" si="921"/>
        <v>0</v>
      </c>
      <c r="J765" s="56">
        <f t="shared" si="921"/>
        <v>8079654</v>
      </c>
      <c r="K765" s="56">
        <f t="shared" si="921"/>
        <v>61904654</v>
      </c>
      <c r="L765" s="89">
        <f t="shared" si="921"/>
        <v>11045889.18</v>
      </c>
      <c r="M765" s="89">
        <f t="shared" si="921"/>
        <v>17515145.32</v>
      </c>
      <c r="N765" s="56">
        <f t="shared" si="921"/>
        <v>14949744.210000001</v>
      </c>
      <c r="O765" s="56">
        <f t="shared" si="921"/>
        <v>0</v>
      </c>
      <c r="P765" s="56">
        <f t="shared" si="921"/>
        <v>43510778.709999993</v>
      </c>
      <c r="Q765" s="56">
        <f t="shared" si="921"/>
        <v>10848324.68</v>
      </c>
      <c r="R765" s="56">
        <f t="shared" si="921"/>
        <v>16211626.83</v>
      </c>
      <c r="S765" s="89">
        <f t="shared" si="921"/>
        <v>15757956.469999999</v>
      </c>
      <c r="T765" s="56">
        <f t="shared" si="920"/>
        <v>0</v>
      </c>
      <c r="U765" s="89">
        <f t="shared" si="920"/>
        <v>42817907.979999997</v>
      </c>
      <c r="V765" s="56">
        <f t="shared" si="920"/>
        <v>126000</v>
      </c>
      <c r="W765" s="56">
        <f t="shared" si="920"/>
        <v>18393875.289999999</v>
      </c>
      <c r="X765" s="56">
        <f t="shared" si="920"/>
        <v>0</v>
      </c>
      <c r="Y765" s="56">
        <f t="shared" si="920"/>
        <v>692870.73000000045</v>
      </c>
    </row>
    <row r="766" spans="2:25" s="53" customFormat="1" x14ac:dyDescent="0.2">
      <c r="B766" s="54" t="s">
        <v>138</v>
      </c>
      <c r="C766" s="55"/>
      <c r="D766" s="56">
        <f t="shared" si="921"/>
        <v>53951000</v>
      </c>
      <c r="E766" s="56">
        <f t="shared" si="921"/>
        <v>8079654</v>
      </c>
      <c r="F766" s="56">
        <f t="shared" si="921"/>
        <v>62030654</v>
      </c>
      <c r="G766" s="56">
        <f t="shared" si="921"/>
        <v>53825000</v>
      </c>
      <c r="H766" s="56">
        <f t="shared" si="921"/>
        <v>0</v>
      </c>
      <c r="I766" s="56">
        <f t="shared" si="921"/>
        <v>0</v>
      </c>
      <c r="J766" s="56">
        <f t="shared" si="921"/>
        <v>8079654</v>
      </c>
      <c r="K766" s="56">
        <f t="shared" si="921"/>
        <v>61904654</v>
      </c>
      <c r="L766" s="89">
        <f t="shared" si="921"/>
        <v>11045889.18</v>
      </c>
      <c r="M766" s="89">
        <f t="shared" si="921"/>
        <v>17515145.32</v>
      </c>
      <c r="N766" s="56">
        <f t="shared" si="921"/>
        <v>14949744.210000001</v>
      </c>
      <c r="O766" s="56">
        <f t="shared" si="921"/>
        <v>0</v>
      </c>
      <c r="P766" s="56">
        <f t="shared" si="921"/>
        <v>43510778.709999993</v>
      </c>
      <c r="Q766" s="56">
        <f t="shared" si="921"/>
        <v>10848324.68</v>
      </c>
      <c r="R766" s="56">
        <f t="shared" si="921"/>
        <v>16211626.83</v>
      </c>
      <c r="S766" s="89">
        <f t="shared" si="921"/>
        <v>15757956.469999999</v>
      </c>
      <c r="T766" s="56">
        <f t="shared" si="920"/>
        <v>0</v>
      </c>
      <c r="U766" s="89">
        <f t="shared" si="920"/>
        <v>42817907.979999997</v>
      </c>
      <c r="V766" s="56">
        <f t="shared" si="920"/>
        <v>126000</v>
      </c>
      <c r="W766" s="56">
        <f t="shared" si="920"/>
        <v>18393875.289999999</v>
      </c>
      <c r="X766" s="56">
        <f t="shared" si="920"/>
        <v>0</v>
      </c>
      <c r="Y766" s="56">
        <f t="shared" si="920"/>
        <v>692870.73000000045</v>
      </c>
    </row>
    <row r="767" spans="2:25" s="53" customFormat="1" x14ac:dyDescent="0.2">
      <c r="B767" s="54" t="s">
        <v>140</v>
      </c>
      <c r="C767" s="55"/>
      <c r="D767" s="56">
        <f t="shared" si="921"/>
        <v>34790000</v>
      </c>
      <c r="E767" s="56">
        <f t="shared" si="921"/>
        <v>141750</v>
      </c>
      <c r="F767" s="56">
        <f t="shared" si="921"/>
        <v>34931750</v>
      </c>
      <c r="G767" s="56">
        <f t="shared" si="921"/>
        <v>34664000</v>
      </c>
      <c r="H767" s="56">
        <f t="shared" si="921"/>
        <v>0</v>
      </c>
      <c r="I767" s="56">
        <f t="shared" si="921"/>
        <v>0</v>
      </c>
      <c r="J767" s="56">
        <f t="shared" si="921"/>
        <v>141750</v>
      </c>
      <c r="K767" s="56">
        <f t="shared" si="921"/>
        <v>34805750</v>
      </c>
      <c r="L767" s="89">
        <f t="shared" si="921"/>
        <v>7382272.2200000007</v>
      </c>
      <c r="M767" s="89">
        <f t="shared" si="921"/>
        <v>10590498.450000001</v>
      </c>
      <c r="N767" s="56">
        <f t="shared" si="921"/>
        <v>9396929.0999999996</v>
      </c>
      <c r="O767" s="56">
        <f t="shared" si="921"/>
        <v>0</v>
      </c>
      <c r="P767" s="56">
        <f t="shared" si="921"/>
        <v>27369699.77</v>
      </c>
      <c r="Q767" s="56">
        <f t="shared" si="921"/>
        <v>7382272.2200000007</v>
      </c>
      <c r="R767" s="56">
        <f t="shared" si="921"/>
        <v>10590498.450000001</v>
      </c>
      <c r="S767" s="89">
        <f t="shared" si="921"/>
        <v>8828570.6699999981</v>
      </c>
      <c r="T767" s="56">
        <f t="shared" si="920"/>
        <v>0</v>
      </c>
      <c r="U767" s="89">
        <f t="shared" si="920"/>
        <v>26801341.339999996</v>
      </c>
      <c r="V767" s="56">
        <f t="shared" si="920"/>
        <v>126000</v>
      </c>
      <c r="W767" s="56">
        <f t="shared" si="920"/>
        <v>7436050.2300000014</v>
      </c>
      <c r="X767" s="56">
        <f t="shared" si="920"/>
        <v>0</v>
      </c>
      <c r="Y767" s="56">
        <f t="shared" si="920"/>
        <v>568358.43000000063</v>
      </c>
    </row>
    <row r="768" spans="2:25" s="53" customFormat="1" x14ac:dyDescent="0.2">
      <c r="B768" s="54" t="s">
        <v>141</v>
      </c>
      <c r="C768" s="55"/>
      <c r="D768" s="56">
        <f t="shared" si="921"/>
        <v>19161000</v>
      </c>
      <c r="E768" s="56">
        <f t="shared" si="921"/>
        <v>7937904</v>
      </c>
      <c r="F768" s="56">
        <f t="shared" si="921"/>
        <v>27098904</v>
      </c>
      <c r="G768" s="56">
        <f t="shared" si="921"/>
        <v>19161000</v>
      </c>
      <c r="H768" s="56">
        <f t="shared" si="921"/>
        <v>0</v>
      </c>
      <c r="I768" s="56">
        <f t="shared" si="921"/>
        <v>0</v>
      </c>
      <c r="J768" s="56">
        <f t="shared" si="921"/>
        <v>7937904</v>
      </c>
      <c r="K768" s="56">
        <f t="shared" si="921"/>
        <v>27098904</v>
      </c>
      <c r="L768" s="89">
        <f t="shared" si="921"/>
        <v>3663616.96</v>
      </c>
      <c r="M768" s="89">
        <f t="shared" si="921"/>
        <v>6924646.8699999992</v>
      </c>
      <c r="N768" s="56">
        <f t="shared" si="921"/>
        <v>5552815.1099999994</v>
      </c>
      <c r="O768" s="56">
        <f t="shared" si="921"/>
        <v>0</v>
      </c>
      <c r="P768" s="56">
        <f t="shared" si="921"/>
        <v>16141078.939999999</v>
      </c>
      <c r="Q768" s="56">
        <f t="shared" si="921"/>
        <v>3466052.46</v>
      </c>
      <c r="R768" s="56">
        <f t="shared" si="921"/>
        <v>5621128.3799999999</v>
      </c>
      <c r="S768" s="89">
        <f t="shared" si="921"/>
        <v>6929385.8000000007</v>
      </c>
      <c r="T768" s="56">
        <f t="shared" si="920"/>
        <v>0</v>
      </c>
      <c r="U768" s="89">
        <f t="shared" si="920"/>
        <v>16016566.639999999</v>
      </c>
      <c r="V768" s="56">
        <f t="shared" si="920"/>
        <v>0</v>
      </c>
      <c r="W768" s="56">
        <f t="shared" si="920"/>
        <v>10957825.060000001</v>
      </c>
      <c r="X768" s="56">
        <f t="shared" si="920"/>
        <v>0</v>
      </c>
      <c r="Y768" s="56">
        <f t="shared" si="920"/>
        <v>124512.30000000075</v>
      </c>
    </row>
    <row r="769" spans="2:25" s="53" customFormat="1" x14ac:dyDescent="0.2">
      <c r="B769" s="54" t="s">
        <v>142</v>
      </c>
      <c r="C769" s="55"/>
      <c r="D769" s="56">
        <f t="shared" si="921"/>
        <v>65403000</v>
      </c>
      <c r="E769" s="56">
        <f t="shared" si="921"/>
        <v>4969520</v>
      </c>
      <c r="F769" s="56">
        <f t="shared" si="921"/>
        <v>70372520</v>
      </c>
      <c r="G769" s="56">
        <f t="shared" si="921"/>
        <v>65403000</v>
      </c>
      <c r="H769" s="56">
        <f t="shared" si="921"/>
        <v>0</v>
      </c>
      <c r="I769" s="56">
        <f t="shared" si="921"/>
        <v>0</v>
      </c>
      <c r="J769" s="56">
        <f t="shared" si="921"/>
        <v>4969520</v>
      </c>
      <c r="K769" s="56">
        <f t="shared" si="921"/>
        <v>70372520</v>
      </c>
      <c r="L769" s="89">
        <f t="shared" si="921"/>
        <v>13570507.640000001</v>
      </c>
      <c r="M769" s="89">
        <f t="shared" si="921"/>
        <v>17854519.960000001</v>
      </c>
      <c r="N769" s="56">
        <f t="shared" si="921"/>
        <v>22122057.57</v>
      </c>
      <c r="O769" s="56">
        <f t="shared" si="921"/>
        <v>0</v>
      </c>
      <c r="P769" s="56">
        <f t="shared" si="921"/>
        <v>53547085.170000002</v>
      </c>
      <c r="Q769" s="56">
        <f t="shared" si="921"/>
        <v>11514440.379999999</v>
      </c>
      <c r="R769" s="56">
        <f t="shared" si="921"/>
        <v>19497785.870000001</v>
      </c>
      <c r="S769" s="89">
        <f t="shared" si="921"/>
        <v>19111453.169999998</v>
      </c>
      <c r="T769" s="56">
        <f t="shared" si="920"/>
        <v>0</v>
      </c>
      <c r="U769" s="89">
        <f t="shared" si="920"/>
        <v>50123679.420000002</v>
      </c>
      <c r="V769" s="56">
        <f t="shared" si="920"/>
        <v>0</v>
      </c>
      <c r="W769" s="56">
        <f t="shared" si="920"/>
        <v>16825434.829999998</v>
      </c>
      <c r="X769" s="56">
        <f t="shared" si="920"/>
        <v>0</v>
      </c>
      <c r="Y769" s="56">
        <f t="shared" si="920"/>
        <v>3423405.7500000037</v>
      </c>
    </row>
    <row r="770" spans="2:25" s="53" customFormat="1" x14ac:dyDescent="0.2">
      <c r="B770" s="54" t="s">
        <v>144</v>
      </c>
      <c r="C770" s="55"/>
      <c r="D770" s="56">
        <f t="shared" si="921"/>
        <v>65403000</v>
      </c>
      <c r="E770" s="56">
        <f t="shared" si="921"/>
        <v>4969520</v>
      </c>
      <c r="F770" s="56">
        <f t="shared" si="921"/>
        <v>70372520</v>
      </c>
      <c r="G770" s="56">
        <f t="shared" si="921"/>
        <v>65403000</v>
      </c>
      <c r="H770" s="56">
        <f t="shared" si="921"/>
        <v>0</v>
      </c>
      <c r="I770" s="56">
        <f t="shared" si="921"/>
        <v>0</v>
      </c>
      <c r="J770" s="56">
        <f t="shared" si="921"/>
        <v>4969520</v>
      </c>
      <c r="K770" s="56">
        <f t="shared" si="921"/>
        <v>70372520</v>
      </c>
      <c r="L770" s="89">
        <f t="shared" si="921"/>
        <v>13570507.640000001</v>
      </c>
      <c r="M770" s="89">
        <f t="shared" si="921"/>
        <v>17854519.960000001</v>
      </c>
      <c r="N770" s="56">
        <f t="shared" si="921"/>
        <v>22122057.57</v>
      </c>
      <c r="O770" s="56">
        <f t="shared" si="921"/>
        <v>0</v>
      </c>
      <c r="P770" s="56">
        <f t="shared" si="921"/>
        <v>53547085.170000002</v>
      </c>
      <c r="Q770" s="56">
        <f t="shared" si="921"/>
        <v>11514440.379999999</v>
      </c>
      <c r="R770" s="56">
        <f t="shared" si="921"/>
        <v>19497785.870000001</v>
      </c>
      <c r="S770" s="89">
        <f t="shared" si="921"/>
        <v>19111453.169999998</v>
      </c>
      <c r="T770" s="56">
        <f t="shared" si="920"/>
        <v>0</v>
      </c>
      <c r="U770" s="89">
        <f t="shared" si="920"/>
        <v>50123679.420000002</v>
      </c>
      <c r="V770" s="56">
        <f t="shared" si="920"/>
        <v>0</v>
      </c>
      <c r="W770" s="56">
        <f t="shared" si="920"/>
        <v>16825434.829999998</v>
      </c>
      <c r="X770" s="56">
        <f t="shared" si="920"/>
        <v>0</v>
      </c>
      <c r="Y770" s="56">
        <f t="shared" si="920"/>
        <v>3423405.7500000037</v>
      </c>
    </row>
    <row r="771" spans="2:25" s="53" customFormat="1" x14ac:dyDescent="0.2">
      <c r="B771" s="54" t="s">
        <v>146</v>
      </c>
      <c r="C771" s="55"/>
      <c r="D771" s="56">
        <f t="shared" si="921"/>
        <v>32756000</v>
      </c>
      <c r="E771" s="56">
        <f t="shared" si="921"/>
        <v>342300</v>
      </c>
      <c r="F771" s="56">
        <f t="shared" si="921"/>
        <v>33098300</v>
      </c>
      <c r="G771" s="56">
        <f t="shared" si="921"/>
        <v>32756000</v>
      </c>
      <c r="H771" s="56">
        <f t="shared" si="921"/>
        <v>0</v>
      </c>
      <c r="I771" s="56">
        <f t="shared" si="921"/>
        <v>0</v>
      </c>
      <c r="J771" s="56">
        <f t="shared" si="921"/>
        <v>342300</v>
      </c>
      <c r="K771" s="56">
        <f t="shared" si="921"/>
        <v>33098300</v>
      </c>
      <c r="L771" s="89">
        <f t="shared" si="921"/>
        <v>6530223.8200000003</v>
      </c>
      <c r="M771" s="89">
        <f t="shared" si="921"/>
        <v>10009163.380000001</v>
      </c>
      <c r="N771" s="56">
        <f t="shared" si="921"/>
        <v>7022104.8799999999</v>
      </c>
      <c r="O771" s="56">
        <f t="shared" si="921"/>
        <v>0</v>
      </c>
      <c r="P771" s="56">
        <f t="shared" si="921"/>
        <v>23561492.080000002</v>
      </c>
      <c r="Q771" s="56">
        <f t="shared" si="921"/>
        <v>6180316.5499999998</v>
      </c>
      <c r="R771" s="56">
        <f t="shared" si="921"/>
        <v>10170078.750000002</v>
      </c>
      <c r="S771" s="89">
        <f t="shared" ref="S771:Y776" si="922">SUMIFS(S$26:S$417,$A$26:$A$417,$B771)</f>
        <v>7070655.0299999993</v>
      </c>
      <c r="T771" s="56">
        <f t="shared" si="922"/>
        <v>0</v>
      </c>
      <c r="U771" s="89">
        <f t="shared" si="922"/>
        <v>23421050.330000002</v>
      </c>
      <c r="V771" s="56">
        <f t="shared" si="922"/>
        <v>0</v>
      </c>
      <c r="W771" s="56">
        <f t="shared" si="922"/>
        <v>9536807.9199999999</v>
      </c>
      <c r="X771" s="56">
        <f t="shared" si="922"/>
        <v>0</v>
      </c>
      <c r="Y771" s="56">
        <f t="shared" si="922"/>
        <v>140441.74999999814</v>
      </c>
    </row>
    <row r="772" spans="2:25" s="53" customFormat="1" x14ac:dyDescent="0.2">
      <c r="B772" s="54" t="s">
        <v>147</v>
      </c>
      <c r="C772" s="55"/>
      <c r="D772" s="56">
        <f t="shared" ref="D772:S776" si="923">SUMIFS(D$26:D$417,$A$26:$A$417,$B772)</f>
        <v>32647000</v>
      </c>
      <c r="E772" s="56">
        <f t="shared" si="923"/>
        <v>4627220</v>
      </c>
      <c r="F772" s="56">
        <f t="shared" si="923"/>
        <v>37274220</v>
      </c>
      <c r="G772" s="56">
        <f t="shared" si="923"/>
        <v>32647000</v>
      </c>
      <c r="H772" s="56">
        <f t="shared" si="923"/>
        <v>0</v>
      </c>
      <c r="I772" s="56">
        <f t="shared" si="923"/>
        <v>0</v>
      </c>
      <c r="J772" s="56">
        <f t="shared" si="923"/>
        <v>4627220</v>
      </c>
      <c r="K772" s="56">
        <f t="shared" si="923"/>
        <v>37274220</v>
      </c>
      <c r="L772" s="89">
        <f t="shared" si="923"/>
        <v>7040283.8200000003</v>
      </c>
      <c r="M772" s="89">
        <f t="shared" si="923"/>
        <v>7845356.5800000001</v>
      </c>
      <c r="N772" s="56">
        <f t="shared" si="923"/>
        <v>15099952.689999999</v>
      </c>
      <c r="O772" s="56">
        <f t="shared" si="923"/>
        <v>0</v>
      </c>
      <c r="P772" s="56">
        <f t="shared" si="923"/>
        <v>29985593.09</v>
      </c>
      <c r="Q772" s="56">
        <f t="shared" si="923"/>
        <v>5334123.83</v>
      </c>
      <c r="R772" s="56">
        <f t="shared" si="923"/>
        <v>9327707.1199999992</v>
      </c>
      <c r="S772" s="89">
        <f t="shared" si="923"/>
        <v>12040798.140000001</v>
      </c>
      <c r="T772" s="56">
        <f t="shared" si="922"/>
        <v>0</v>
      </c>
      <c r="U772" s="89">
        <f t="shared" si="922"/>
        <v>26702629.09</v>
      </c>
      <c r="V772" s="56">
        <f t="shared" si="922"/>
        <v>0</v>
      </c>
      <c r="W772" s="56">
        <f t="shared" si="922"/>
        <v>7288626.9100000001</v>
      </c>
      <c r="X772" s="56">
        <f t="shared" si="922"/>
        <v>0</v>
      </c>
      <c r="Y772" s="56">
        <f t="shared" si="922"/>
        <v>3282964.0000000005</v>
      </c>
    </row>
    <row r="773" spans="2:25" s="53" customFormat="1" x14ac:dyDescent="0.2">
      <c r="B773" s="54" t="s">
        <v>148</v>
      </c>
      <c r="C773" s="55"/>
      <c r="D773" s="56">
        <f t="shared" si="923"/>
        <v>47641000</v>
      </c>
      <c r="E773" s="56">
        <f t="shared" si="923"/>
        <v>7786076</v>
      </c>
      <c r="F773" s="56">
        <f t="shared" si="923"/>
        <v>55427076</v>
      </c>
      <c r="G773" s="56">
        <f t="shared" si="923"/>
        <v>47192000</v>
      </c>
      <c r="H773" s="56">
        <f t="shared" si="923"/>
        <v>0</v>
      </c>
      <c r="I773" s="56">
        <f t="shared" si="923"/>
        <v>0</v>
      </c>
      <c r="J773" s="56">
        <f t="shared" si="923"/>
        <v>7786076</v>
      </c>
      <c r="K773" s="56">
        <f t="shared" si="923"/>
        <v>54978076</v>
      </c>
      <c r="L773" s="89">
        <f t="shared" si="923"/>
        <v>10653454.960000001</v>
      </c>
      <c r="M773" s="89">
        <f t="shared" si="923"/>
        <v>17893696.250000004</v>
      </c>
      <c r="N773" s="56">
        <f t="shared" si="923"/>
        <v>13749090.419999998</v>
      </c>
      <c r="O773" s="56">
        <f t="shared" si="923"/>
        <v>0</v>
      </c>
      <c r="P773" s="56">
        <f t="shared" si="923"/>
        <v>42296241.629999995</v>
      </c>
      <c r="Q773" s="56">
        <f t="shared" si="923"/>
        <v>8572226.3599999994</v>
      </c>
      <c r="R773" s="56">
        <f t="shared" si="923"/>
        <v>17454428.540000007</v>
      </c>
      <c r="S773" s="89">
        <f t="shared" si="923"/>
        <v>12695953.780000001</v>
      </c>
      <c r="T773" s="56">
        <f t="shared" si="922"/>
        <v>0</v>
      </c>
      <c r="U773" s="89">
        <f t="shared" si="922"/>
        <v>38722608.68</v>
      </c>
      <c r="V773" s="56">
        <f t="shared" si="922"/>
        <v>449000</v>
      </c>
      <c r="W773" s="56">
        <f t="shared" si="922"/>
        <v>12681834.370000001</v>
      </c>
      <c r="X773" s="56">
        <f t="shared" si="922"/>
        <v>0</v>
      </c>
      <c r="Y773" s="56">
        <f t="shared" si="922"/>
        <v>3573632.949999996</v>
      </c>
    </row>
    <row r="774" spans="2:25" s="53" customFormat="1" x14ac:dyDescent="0.2">
      <c r="B774" s="54" t="s">
        <v>150</v>
      </c>
      <c r="C774" s="55"/>
      <c r="D774" s="56">
        <f t="shared" si="923"/>
        <v>47641000</v>
      </c>
      <c r="E774" s="56">
        <f t="shared" si="923"/>
        <v>7786076</v>
      </c>
      <c r="F774" s="56">
        <f t="shared" si="923"/>
        <v>55427076</v>
      </c>
      <c r="G774" s="56">
        <f t="shared" si="923"/>
        <v>47192000</v>
      </c>
      <c r="H774" s="56">
        <f t="shared" si="923"/>
        <v>0</v>
      </c>
      <c r="I774" s="56">
        <f t="shared" si="923"/>
        <v>0</v>
      </c>
      <c r="J774" s="56">
        <f t="shared" si="923"/>
        <v>7786076</v>
      </c>
      <c r="K774" s="56">
        <f t="shared" si="923"/>
        <v>54978076</v>
      </c>
      <c r="L774" s="89">
        <f t="shared" si="923"/>
        <v>10653454.960000001</v>
      </c>
      <c r="M774" s="89">
        <f t="shared" si="923"/>
        <v>17893696.250000004</v>
      </c>
      <c r="N774" s="56">
        <f t="shared" si="923"/>
        <v>13749090.419999998</v>
      </c>
      <c r="O774" s="56">
        <f t="shared" si="923"/>
        <v>0</v>
      </c>
      <c r="P774" s="56">
        <f t="shared" si="923"/>
        <v>42296241.629999995</v>
      </c>
      <c r="Q774" s="56">
        <f t="shared" si="923"/>
        <v>8572226.3599999994</v>
      </c>
      <c r="R774" s="56">
        <f t="shared" si="923"/>
        <v>17454428.540000007</v>
      </c>
      <c r="S774" s="89">
        <f t="shared" si="923"/>
        <v>12695953.780000001</v>
      </c>
      <c r="T774" s="56">
        <f t="shared" si="922"/>
        <v>0</v>
      </c>
      <c r="U774" s="89">
        <f t="shared" si="922"/>
        <v>38722608.68</v>
      </c>
      <c r="V774" s="56">
        <f t="shared" si="922"/>
        <v>449000</v>
      </c>
      <c r="W774" s="56">
        <f t="shared" si="922"/>
        <v>12681834.370000001</v>
      </c>
      <c r="X774" s="56">
        <f t="shared" si="922"/>
        <v>0</v>
      </c>
      <c r="Y774" s="56">
        <f t="shared" si="922"/>
        <v>3573632.949999996</v>
      </c>
    </row>
    <row r="775" spans="2:25" s="53" customFormat="1" x14ac:dyDescent="0.2">
      <c r="B775" s="54" t="s">
        <v>152</v>
      </c>
      <c r="C775" s="55"/>
      <c r="D775" s="56">
        <f t="shared" si="923"/>
        <v>25872000</v>
      </c>
      <c r="E775" s="56">
        <f t="shared" si="923"/>
        <v>1770976</v>
      </c>
      <c r="F775" s="56">
        <f t="shared" si="923"/>
        <v>27642976</v>
      </c>
      <c r="G775" s="56">
        <f t="shared" si="923"/>
        <v>25423000</v>
      </c>
      <c r="H775" s="56">
        <f t="shared" si="923"/>
        <v>0</v>
      </c>
      <c r="I775" s="56">
        <f t="shared" si="923"/>
        <v>0</v>
      </c>
      <c r="J775" s="56">
        <f t="shared" si="923"/>
        <v>1770976</v>
      </c>
      <c r="K775" s="56">
        <f t="shared" si="923"/>
        <v>27193976</v>
      </c>
      <c r="L775" s="89">
        <f t="shared" si="923"/>
        <v>6073892.6500000004</v>
      </c>
      <c r="M775" s="89">
        <f t="shared" si="923"/>
        <v>9457287.8300000001</v>
      </c>
      <c r="N775" s="56">
        <f t="shared" si="923"/>
        <v>6304522.919999999</v>
      </c>
      <c r="O775" s="56">
        <f t="shared" si="923"/>
        <v>0</v>
      </c>
      <c r="P775" s="56">
        <f t="shared" si="923"/>
        <v>21835703.400000002</v>
      </c>
      <c r="Q775" s="56">
        <f t="shared" si="923"/>
        <v>5957234.8400000008</v>
      </c>
      <c r="R775" s="56">
        <f t="shared" si="923"/>
        <v>9419958.2400000039</v>
      </c>
      <c r="S775" s="89">
        <f t="shared" si="923"/>
        <v>6324271.8200000003</v>
      </c>
      <c r="T775" s="56">
        <f t="shared" si="922"/>
        <v>0</v>
      </c>
      <c r="U775" s="89">
        <f t="shared" si="922"/>
        <v>21701464.900000006</v>
      </c>
      <c r="V775" s="56">
        <f t="shared" si="922"/>
        <v>449000</v>
      </c>
      <c r="W775" s="56">
        <f t="shared" si="922"/>
        <v>5358272.5999999987</v>
      </c>
      <c r="X775" s="56">
        <f t="shared" si="922"/>
        <v>0</v>
      </c>
      <c r="Y775" s="56">
        <f t="shared" si="922"/>
        <v>134238.49999999907</v>
      </c>
    </row>
    <row r="776" spans="2:25" s="53" customFormat="1" x14ac:dyDescent="0.2">
      <c r="B776" s="54" t="s">
        <v>153</v>
      </c>
      <c r="C776" s="55"/>
      <c r="D776" s="56">
        <f t="shared" si="923"/>
        <v>21769000</v>
      </c>
      <c r="E776" s="56">
        <f t="shared" si="923"/>
        <v>6015100</v>
      </c>
      <c r="F776" s="56">
        <f t="shared" si="923"/>
        <v>27784100</v>
      </c>
      <c r="G776" s="56">
        <f t="shared" si="923"/>
        <v>21769000</v>
      </c>
      <c r="H776" s="56">
        <f t="shared" si="923"/>
        <v>0</v>
      </c>
      <c r="I776" s="56">
        <f t="shared" si="923"/>
        <v>0</v>
      </c>
      <c r="J776" s="56">
        <f t="shared" si="923"/>
        <v>6015100</v>
      </c>
      <c r="K776" s="56">
        <f t="shared" si="923"/>
        <v>27784100</v>
      </c>
      <c r="L776" s="89">
        <f t="shared" si="923"/>
        <v>4579562.3100000005</v>
      </c>
      <c r="M776" s="89">
        <f t="shared" si="923"/>
        <v>8436408.4199999999</v>
      </c>
      <c r="N776" s="56">
        <f t="shared" si="923"/>
        <v>7444567.5</v>
      </c>
      <c r="O776" s="56">
        <f t="shared" si="923"/>
        <v>0</v>
      </c>
      <c r="P776" s="56">
        <f t="shared" si="923"/>
        <v>20460538.23</v>
      </c>
      <c r="Q776" s="56">
        <f t="shared" si="923"/>
        <v>2614991.52</v>
      </c>
      <c r="R776" s="56">
        <f t="shared" si="923"/>
        <v>8034470.3000000007</v>
      </c>
      <c r="S776" s="89">
        <f t="shared" si="923"/>
        <v>6371681.9600000009</v>
      </c>
      <c r="T776" s="56">
        <f t="shared" si="922"/>
        <v>0</v>
      </c>
      <c r="U776" s="89">
        <f t="shared" si="922"/>
        <v>17021143.780000001</v>
      </c>
      <c r="V776" s="56">
        <f t="shared" si="922"/>
        <v>0</v>
      </c>
      <c r="W776" s="56">
        <f t="shared" si="922"/>
        <v>7323561.7700000005</v>
      </c>
      <c r="X776" s="56">
        <f t="shared" si="922"/>
        <v>0</v>
      </c>
      <c r="Y776" s="56">
        <f t="shared" si="922"/>
        <v>3439394.4499999988</v>
      </c>
    </row>
    <row r="777" spans="2:25" s="53" customFormat="1" x14ac:dyDescent="0.2">
      <c r="B777" s="54"/>
      <c r="C777" s="55"/>
      <c r="D777" s="56"/>
      <c r="L777" s="88"/>
      <c r="M777" s="88"/>
      <c r="N777" s="69"/>
      <c r="S777" s="88"/>
      <c r="U777" s="88"/>
    </row>
    <row r="797" spans="2:25" s="53" customFormat="1" x14ac:dyDescent="0.2">
      <c r="B797" s="54" t="s">
        <v>56</v>
      </c>
      <c r="C797" s="55"/>
      <c r="D797" s="56">
        <f>SUMIFS(D$424:D$616,$A$424:$A$616,$B797)</f>
        <v>2364000</v>
      </c>
      <c r="E797" s="56">
        <f t="shared" ref="E797:Y809" si="924">SUMIFS(E$424:E$616,$A$424:$A$616,$B797)</f>
        <v>0</v>
      </c>
      <c r="F797" s="56">
        <f t="shared" si="924"/>
        <v>2364000</v>
      </c>
      <c r="G797" s="56">
        <f t="shared" si="924"/>
        <v>2364000</v>
      </c>
      <c r="H797" s="56">
        <f t="shared" si="924"/>
        <v>0</v>
      </c>
      <c r="I797" s="56">
        <f t="shared" si="924"/>
        <v>0</v>
      </c>
      <c r="J797" s="56">
        <f t="shared" si="924"/>
        <v>0</v>
      </c>
      <c r="K797" s="56">
        <f t="shared" si="924"/>
        <v>2364000</v>
      </c>
      <c r="L797" s="89">
        <f t="shared" si="924"/>
        <v>545746.67000000004</v>
      </c>
      <c r="M797" s="89">
        <f t="shared" si="924"/>
        <v>694035.39</v>
      </c>
      <c r="N797" s="56">
        <f t="shared" si="924"/>
        <v>638387.74</v>
      </c>
      <c r="O797" s="56">
        <f t="shared" si="924"/>
        <v>0</v>
      </c>
      <c r="P797" s="56">
        <f t="shared" si="924"/>
        <v>1878169.7999999998</v>
      </c>
      <c r="Q797" s="56">
        <f t="shared" si="924"/>
        <v>545746.67000000004</v>
      </c>
      <c r="R797" s="56">
        <f t="shared" si="924"/>
        <v>694035.39</v>
      </c>
      <c r="S797" s="89">
        <f t="shared" si="924"/>
        <v>638387.74</v>
      </c>
      <c r="T797" s="56">
        <f t="shared" si="924"/>
        <v>0</v>
      </c>
      <c r="U797" s="89">
        <f t="shared" si="924"/>
        <v>1878169.7999999998</v>
      </c>
      <c r="V797" s="56">
        <f t="shared" si="924"/>
        <v>0</v>
      </c>
      <c r="W797" s="56">
        <f t="shared" si="924"/>
        <v>485830.20000000007</v>
      </c>
      <c r="X797" s="56">
        <f t="shared" si="924"/>
        <v>0</v>
      </c>
      <c r="Y797" s="56">
        <f t="shared" si="924"/>
        <v>0</v>
      </c>
    </row>
    <row r="798" spans="2:25" s="53" customFormat="1" x14ac:dyDescent="0.2">
      <c r="B798" s="54" t="s">
        <v>58</v>
      </c>
      <c r="C798" s="55"/>
      <c r="D798" s="56">
        <f t="shared" ref="D798:S825" si="925">SUMIFS(D$424:D$616,$A$424:$A$616,$B798)</f>
        <v>2364000</v>
      </c>
      <c r="E798" s="56">
        <f t="shared" si="924"/>
        <v>0</v>
      </c>
      <c r="F798" s="56">
        <f t="shared" si="924"/>
        <v>2364000</v>
      </c>
      <c r="G798" s="56">
        <f t="shared" si="924"/>
        <v>2364000</v>
      </c>
      <c r="H798" s="56">
        <f t="shared" si="924"/>
        <v>0</v>
      </c>
      <c r="I798" s="56">
        <f t="shared" si="924"/>
        <v>0</v>
      </c>
      <c r="J798" s="56">
        <f t="shared" si="924"/>
        <v>0</v>
      </c>
      <c r="K798" s="56">
        <f t="shared" si="924"/>
        <v>2364000</v>
      </c>
      <c r="L798" s="89">
        <f t="shared" si="924"/>
        <v>545746.67000000004</v>
      </c>
      <c r="M798" s="89">
        <f t="shared" si="924"/>
        <v>694035.39</v>
      </c>
      <c r="N798" s="56">
        <f t="shared" si="924"/>
        <v>638387.74</v>
      </c>
      <c r="O798" s="56">
        <f t="shared" si="924"/>
        <v>0</v>
      </c>
      <c r="P798" s="56">
        <f t="shared" si="924"/>
        <v>1878169.7999999998</v>
      </c>
      <c r="Q798" s="56">
        <f t="shared" si="924"/>
        <v>545746.67000000004</v>
      </c>
      <c r="R798" s="56">
        <f t="shared" si="924"/>
        <v>694035.39</v>
      </c>
      <c r="S798" s="89">
        <f t="shared" si="924"/>
        <v>638387.74</v>
      </c>
      <c r="T798" s="56">
        <f t="shared" si="924"/>
        <v>0</v>
      </c>
      <c r="U798" s="89">
        <f t="shared" si="924"/>
        <v>1878169.7999999998</v>
      </c>
      <c r="V798" s="56">
        <f t="shared" si="924"/>
        <v>0</v>
      </c>
      <c r="W798" s="56">
        <f t="shared" si="924"/>
        <v>485830.20000000007</v>
      </c>
      <c r="X798" s="56">
        <f t="shared" si="924"/>
        <v>0</v>
      </c>
      <c r="Y798" s="56">
        <f t="shared" si="924"/>
        <v>0</v>
      </c>
    </row>
    <row r="799" spans="2:25" s="53" customFormat="1" x14ac:dyDescent="0.2">
      <c r="B799" s="54" t="s">
        <v>60</v>
      </c>
      <c r="C799" s="55"/>
      <c r="D799" s="56">
        <f t="shared" si="925"/>
        <v>2364000</v>
      </c>
      <c r="E799" s="56">
        <f t="shared" si="924"/>
        <v>0</v>
      </c>
      <c r="F799" s="56">
        <f t="shared" si="924"/>
        <v>2364000</v>
      </c>
      <c r="G799" s="56">
        <f t="shared" si="924"/>
        <v>2364000</v>
      </c>
      <c r="H799" s="56">
        <f t="shared" si="924"/>
        <v>0</v>
      </c>
      <c r="I799" s="56">
        <f t="shared" si="924"/>
        <v>0</v>
      </c>
      <c r="J799" s="56">
        <f t="shared" si="924"/>
        <v>0</v>
      </c>
      <c r="K799" s="56">
        <f t="shared" si="924"/>
        <v>2364000</v>
      </c>
      <c r="L799" s="89">
        <f t="shared" si="924"/>
        <v>545746.67000000004</v>
      </c>
      <c r="M799" s="89">
        <f t="shared" si="924"/>
        <v>694035.39</v>
      </c>
      <c r="N799" s="56">
        <f t="shared" si="924"/>
        <v>638387.74</v>
      </c>
      <c r="O799" s="56">
        <f t="shared" si="924"/>
        <v>0</v>
      </c>
      <c r="P799" s="56">
        <f t="shared" si="924"/>
        <v>1878169.7999999998</v>
      </c>
      <c r="Q799" s="56">
        <f t="shared" si="924"/>
        <v>545746.67000000004</v>
      </c>
      <c r="R799" s="56">
        <f t="shared" si="924"/>
        <v>694035.39</v>
      </c>
      <c r="S799" s="89">
        <f t="shared" si="924"/>
        <v>638387.74</v>
      </c>
      <c r="T799" s="56">
        <f t="shared" si="924"/>
        <v>0</v>
      </c>
      <c r="U799" s="89">
        <f t="shared" si="924"/>
        <v>1878169.7999999998</v>
      </c>
      <c r="V799" s="56">
        <f t="shared" si="924"/>
        <v>0</v>
      </c>
      <c r="W799" s="56">
        <f t="shared" si="924"/>
        <v>485830.20000000007</v>
      </c>
      <c r="X799" s="56">
        <f t="shared" si="924"/>
        <v>0</v>
      </c>
      <c r="Y799" s="56">
        <f t="shared" si="924"/>
        <v>0</v>
      </c>
    </row>
    <row r="800" spans="2:25" s="53" customFormat="1" x14ac:dyDescent="0.2">
      <c r="B800" s="54" t="s">
        <v>62</v>
      </c>
      <c r="C800" s="55"/>
      <c r="D800" s="56">
        <f t="shared" si="925"/>
        <v>2615000</v>
      </c>
      <c r="E800" s="56">
        <f t="shared" si="924"/>
        <v>0</v>
      </c>
      <c r="F800" s="56">
        <f t="shared" si="924"/>
        <v>2615000</v>
      </c>
      <c r="G800" s="56">
        <f t="shared" si="924"/>
        <v>2615000</v>
      </c>
      <c r="H800" s="56">
        <f t="shared" si="924"/>
        <v>0</v>
      </c>
      <c r="I800" s="56">
        <f t="shared" si="924"/>
        <v>0</v>
      </c>
      <c r="J800" s="56">
        <f t="shared" si="924"/>
        <v>0</v>
      </c>
      <c r="K800" s="56">
        <f t="shared" si="924"/>
        <v>2615000</v>
      </c>
      <c r="L800" s="89">
        <f t="shared" si="924"/>
        <v>660584.95999999996</v>
      </c>
      <c r="M800" s="89">
        <f t="shared" si="924"/>
        <v>794584.19</v>
      </c>
      <c r="N800" s="56">
        <f t="shared" si="924"/>
        <v>721871.23</v>
      </c>
      <c r="O800" s="56">
        <f t="shared" si="924"/>
        <v>0</v>
      </c>
      <c r="P800" s="56">
        <f t="shared" si="924"/>
        <v>2177040.38</v>
      </c>
      <c r="Q800" s="56">
        <f t="shared" si="924"/>
        <v>660584.95999999996</v>
      </c>
      <c r="R800" s="56">
        <f t="shared" si="924"/>
        <v>794584.19</v>
      </c>
      <c r="S800" s="89">
        <f t="shared" si="924"/>
        <v>721871.23</v>
      </c>
      <c r="T800" s="56">
        <f t="shared" si="924"/>
        <v>0</v>
      </c>
      <c r="U800" s="89">
        <f t="shared" si="924"/>
        <v>2177040.38</v>
      </c>
      <c r="V800" s="56">
        <f t="shared" si="924"/>
        <v>0</v>
      </c>
      <c r="W800" s="56">
        <f t="shared" si="924"/>
        <v>437959.62000000017</v>
      </c>
      <c r="X800" s="56">
        <f t="shared" si="924"/>
        <v>0</v>
      </c>
      <c r="Y800" s="56">
        <f t="shared" si="924"/>
        <v>0</v>
      </c>
    </row>
    <row r="801" spans="2:25" s="53" customFormat="1" x14ac:dyDescent="0.2">
      <c r="B801" s="54" t="s">
        <v>64</v>
      </c>
      <c r="C801" s="55"/>
      <c r="D801" s="56">
        <f t="shared" si="925"/>
        <v>2615000</v>
      </c>
      <c r="E801" s="56">
        <f t="shared" si="924"/>
        <v>0</v>
      </c>
      <c r="F801" s="56">
        <f t="shared" si="924"/>
        <v>2615000</v>
      </c>
      <c r="G801" s="56">
        <f t="shared" si="924"/>
        <v>2615000</v>
      </c>
      <c r="H801" s="56">
        <f t="shared" si="924"/>
        <v>0</v>
      </c>
      <c r="I801" s="56">
        <f t="shared" si="924"/>
        <v>0</v>
      </c>
      <c r="J801" s="56">
        <f t="shared" si="924"/>
        <v>0</v>
      </c>
      <c r="K801" s="56">
        <f t="shared" si="924"/>
        <v>2615000</v>
      </c>
      <c r="L801" s="89">
        <f t="shared" si="924"/>
        <v>660584.95999999996</v>
      </c>
      <c r="M801" s="89">
        <f t="shared" si="924"/>
        <v>794584.19</v>
      </c>
      <c r="N801" s="56">
        <f t="shared" si="924"/>
        <v>721871.23</v>
      </c>
      <c r="O801" s="56">
        <f t="shared" si="924"/>
        <v>0</v>
      </c>
      <c r="P801" s="56">
        <f t="shared" si="924"/>
        <v>2177040.38</v>
      </c>
      <c r="Q801" s="56">
        <f t="shared" si="924"/>
        <v>660584.95999999996</v>
      </c>
      <c r="R801" s="56">
        <f t="shared" si="924"/>
        <v>794584.19</v>
      </c>
      <c r="S801" s="89">
        <f t="shared" si="924"/>
        <v>721871.23</v>
      </c>
      <c r="T801" s="56">
        <f t="shared" si="924"/>
        <v>0</v>
      </c>
      <c r="U801" s="89">
        <f t="shared" si="924"/>
        <v>2177040.38</v>
      </c>
      <c r="V801" s="56">
        <f t="shared" si="924"/>
        <v>0</v>
      </c>
      <c r="W801" s="56">
        <f t="shared" si="924"/>
        <v>437959.62000000017</v>
      </c>
      <c r="X801" s="56">
        <f t="shared" si="924"/>
        <v>0</v>
      </c>
      <c r="Y801" s="56">
        <f t="shared" si="924"/>
        <v>0</v>
      </c>
    </row>
    <row r="802" spans="2:25" s="53" customFormat="1" x14ac:dyDescent="0.2">
      <c r="B802" s="54" t="s">
        <v>66</v>
      </c>
      <c r="C802" s="55"/>
      <c r="D802" s="56">
        <f t="shared" si="925"/>
        <v>2615000</v>
      </c>
      <c r="E802" s="56">
        <f t="shared" si="924"/>
        <v>0</v>
      </c>
      <c r="F802" s="56">
        <f t="shared" si="924"/>
        <v>2615000</v>
      </c>
      <c r="G802" s="56">
        <f t="shared" si="924"/>
        <v>2615000</v>
      </c>
      <c r="H802" s="56">
        <f t="shared" si="924"/>
        <v>0</v>
      </c>
      <c r="I802" s="56">
        <f t="shared" si="924"/>
        <v>0</v>
      </c>
      <c r="J802" s="56">
        <f t="shared" si="924"/>
        <v>0</v>
      </c>
      <c r="K802" s="56">
        <f t="shared" si="924"/>
        <v>2615000</v>
      </c>
      <c r="L802" s="89">
        <f t="shared" si="924"/>
        <v>660584.95999999996</v>
      </c>
      <c r="M802" s="89">
        <f t="shared" si="924"/>
        <v>794584.19</v>
      </c>
      <c r="N802" s="56">
        <f t="shared" si="924"/>
        <v>721871.23</v>
      </c>
      <c r="O802" s="56">
        <f t="shared" si="924"/>
        <v>0</v>
      </c>
      <c r="P802" s="56">
        <f t="shared" si="924"/>
        <v>2177040.38</v>
      </c>
      <c r="Q802" s="56">
        <f t="shared" si="924"/>
        <v>660584.95999999996</v>
      </c>
      <c r="R802" s="56">
        <f t="shared" si="924"/>
        <v>794584.19</v>
      </c>
      <c r="S802" s="89">
        <f t="shared" si="924"/>
        <v>721871.23</v>
      </c>
      <c r="T802" s="56">
        <f t="shared" si="924"/>
        <v>0</v>
      </c>
      <c r="U802" s="89">
        <f t="shared" si="924"/>
        <v>2177040.38</v>
      </c>
      <c r="V802" s="56">
        <f t="shared" si="924"/>
        <v>0</v>
      </c>
      <c r="W802" s="56">
        <f t="shared" si="924"/>
        <v>437959.62000000017</v>
      </c>
      <c r="X802" s="56">
        <f t="shared" si="924"/>
        <v>0</v>
      </c>
      <c r="Y802" s="56">
        <f t="shared" si="924"/>
        <v>0</v>
      </c>
    </row>
    <row r="803" spans="2:25" s="53" customFormat="1" x14ac:dyDescent="0.2">
      <c r="B803" s="54" t="s">
        <v>68</v>
      </c>
      <c r="C803" s="55"/>
      <c r="D803" s="56">
        <f t="shared" si="925"/>
        <v>2665000</v>
      </c>
      <c r="E803" s="56">
        <f t="shared" si="924"/>
        <v>0</v>
      </c>
      <c r="F803" s="56">
        <f t="shared" si="924"/>
        <v>2665000</v>
      </c>
      <c r="G803" s="56">
        <f t="shared" si="924"/>
        <v>2665000</v>
      </c>
      <c r="H803" s="56">
        <f t="shared" si="924"/>
        <v>0</v>
      </c>
      <c r="I803" s="56">
        <f t="shared" si="924"/>
        <v>0</v>
      </c>
      <c r="J803" s="56">
        <f t="shared" si="924"/>
        <v>0</v>
      </c>
      <c r="K803" s="56">
        <f t="shared" si="924"/>
        <v>2665000</v>
      </c>
      <c r="L803" s="89">
        <f t="shared" si="924"/>
        <v>691819.2</v>
      </c>
      <c r="M803" s="89">
        <f t="shared" si="924"/>
        <v>809046.97</v>
      </c>
      <c r="N803" s="56">
        <f t="shared" si="924"/>
        <v>732644.82000000007</v>
      </c>
      <c r="O803" s="56">
        <f t="shared" si="924"/>
        <v>0</v>
      </c>
      <c r="P803" s="56">
        <f t="shared" si="924"/>
        <v>2233510.9900000002</v>
      </c>
      <c r="Q803" s="56">
        <f t="shared" si="924"/>
        <v>691819.2</v>
      </c>
      <c r="R803" s="56">
        <f t="shared" si="924"/>
        <v>563800.44999999995</v>
      </c>
      <c r="S803" s="89">
        <f t="shared" si="924"/>
        <v>733685.10000000009</v>
      </c>
      <c r="T803" s="56">
        <f t="shared" si="924"/>
        <v>0</v>
      </c>
      <c r="U803" s="89">
        <f t="shared" si="924"/>
        <v>1989304.75</v>
      </c>
      <c r="V803" s="56">
        <f t="shared" si="924"/>
        <v>0</v>
      </c>
      <c r="W803" s="56">
        <f t="shared" si="924"/>
        <v>431489.01</v>
      </c>
      <c r="X803" s="56">
        <f t="shared" si="924"/>
        <v>0</v>
      </c>
      <c r="Y803" s="56">
        <f t="shared" si="924"/>
        <v>244206.23999999993</v>
      </c>
    </row>
    <row r="804" spans="2:25" s="53" customFormat="1" x14ac:dyDescent="0.2">
      <c r="B804" s="54" t="s">
        <v>70</v>
      </c>
      <c r="C804" s="55"/>
      <c r="D804" s="56">
        <f t="shared" si="925"/>
        <v>2665000</v>
      </c>
      <c r="E804" s="56">
        <f t="shared" si="924"/>
        <v>0</v>
      </c>
      <c r="F804" s="56">
        <f t="shared" si="924"/>
        <v>2665000</v>
      </c>
      <c r="G804" s="56">
        <f t="shared" si="924"/>
        <v>2665000</v>
      </c>
      <c r="H804" s="56">
        <f t="shared" si="924"/>
        <v>0</v>
      </c>
      <c r="I804" s="56">
        <f t="shared" si="924"/>
        <v>0</v>
      </c>
      <c r="J804" s="56">
        <f t="shared" si="924"/>
        <v>0</v>
      </c>
      <c r="K804" s="56">
        <f t="shared" si="924"/>
        <v>2665000</v>
      </c>
      <c r="L804" s="89">
        <f t="shared" si="924"/>
        <v>691819.2</v>
      </c>
      <c r="M804" s="89">
        <f t="shared" si="924"/>
        <v>809046.97</v>
      </c>
      <c r="N804" s="56">
        <f t="shared" si="924"/>
        <v>732644.82000000007</v>
      </c>
      <c r="O804" s="56">
        <f t="shared" si="924"/>
        <v>0</v>
      </c>
      <c r="P804" s="56">
        <f t="shared" si="924"/>
        <v>2233510.9900000002</v>
      </c>
      <c r="Q804" s="56">
        <f t="shared" si="924"/>
        <v>691819.2</v>
      </c>
      <c r="R804" s="56">
        <f t="shared" si="924"/>
        <v>563800.44999999995</v>
      </c>
      <c r="S804" s="89">
        <f t="shared" si="924"/>
        <v>733685.10000000009</v>
      </c>
      <c r="T804" s="56">
        <f t="shared" si="924"/>
        <v>0</v>
      </c>
      <c r="U804" s="89">
        <f t="shared" si="924"/>
        <v>1989304.75</v>
      </c>
      <c r="V804" s="56">
        <f t="shared" si="924"/>
        <v>0</v>
      </c>
      <c r="W804" s="56">
        <f t="shared" si="924"/>
        <v>431489.01</v>
      </c>
      <c r="X804" s="56">
        <f t="shared" si="924"/>
        <v>0</v>
      </c>
      <c r="Y804" s="56">
        <f t="shared" si="924"/>
        <v>244206.23999999993</v>
      </c>
    </row>
    <row r="805" spans="2:25" s="53" customFormat="1" x14ac:dyDescent="0.2">
      <c r="B805" s="54" t="s">
        <v>72</v>
      </c>
      <c r="C805" s="55"/>
      <c r="D805" s="56">
        <f t="shared" si="925"/>
        <v>2665000</v>
      </c>
      <c r="E805" s="56">
        <f t="shared" si="924"/>
        <v>0</v>
      </c>
      <c r="F805" s="56">
        <f t="shared" si="924"/>
        <v>2665000</v>
      </c>
      <c r="G805" s="56">
        <f t="shared" si="924"/>
        <v>2665000</v>
      </c>
      <c r="H805" s="56">
        <f t="shared" si="924"/>
        <v>0</v>
      </c>
      <c r="I805" s="56">
        <f t="shared" si="924"/>
        <v>0</v>
      </c>
      <c r="J805" s="56">
        <f t="shared" si="924"/>
        <v>0</v>
      </c>
      <c r="K805" s="56">
        <f t="shared" si="924"/>
        <v>2665000</v>
      </c>
      <c r="L805" s="89">
        <f t="shared" si="924"/>
        <v>691819.2</v>
      </c>
      <c r="M805" s="89">
        <f t="shared" si="924"/>
        <v>809046.97</v>
      </c>
      <c r="N805" s="56">
        <f t="shared" si="924"/>
        <v>732644.82000000007</v>
      </c>
      <c r="O805" s="56">
        <f t="shared" si="924"/>
        <v>0</v>
      </c>
      <c r="P805" s="56">
        <f t="shared" si="924"/>
        <v>2233510.9900000002</v>
      </c>
      <c r="Q805" s="56">
        <f t="shared" si="924"/>
        <v>691819.2</v>
      </c>
      <c r="R805" s="56">
        <f t="shared" si="924"/>
        <v>563800.44999999995</v>
      </c>
      <c r="S805" s="89">
        <f t="shared" si="924"/>
        <v>733685.10000000009</v>
      </c>
      <c r="T805" s="56">
        <f t="shared" si="924"/>
        <v>0</v>
      </c>
      <c r="U805" s="89">
        <f t="shared" si="924"/>
        <v>1989304.75</v>
      </c>
      <c r="V805" s="56">
        <f t="shared" si="924"/>
        <v>0</v>
      </c>
      <c r="W805" s="56">
        <f t="shared" si="924"/>
        <v>431489.01</v>
      </c>
      <c r="X805" s="56">
        <f t="shared" si="924"/>
        <v>0</v>
      </c>
      <c r="Y805" s="56">
        <f t="shared" si="924"/>
        <v>244206.23999999993</v>
      </c>
    </row>
    <row r="806" spans="2:25" s="53" customFormat="1" x14ac:dyDescent="0.2">
      <c r="B806" s="54" t="s">
        <v>75</v>
      </c>
      <c r="C806" s="55"/>
      <c r="D806" s="56">
        <f t="shared" si="925"/>
        <v>2583000</v>
      </c>
      <c r="E806" s="56">
        <f t="shared" si="924"/>
        <v>-158547</v>
      </c>
      <c r="F806" s="56">
        <f t="shared" si="924"/>
        <v>2424453</v>
      </c>
      <c r="G806" s="56">
        <f t="shared" si="924"/>
        <v>2583000</v>
      </c>
      <c r="H806" s="56">
        <f t="shared" si="924"/>
        <v>0</v>
      </c>
      <c r="I806" s="56">
        <f t="shared" si="924"/>
        <v>-158547</v>
      </c>
      <c r="J806" s="56">
        <f t="shared" si="924"/>
        <v>0</v>
      </c>
      <c r="K806" s="56">
        <f t="shared" si="924"/>
        <v>2424453</v>
      </c>
      <c r="L806" s="89">
        <f t="shared" si="924"/>
        <v>549533.16</v>
      </c>
      <c r="M806" s="89">
        <f t="shared" si="924"/>
        <v>674724.52</v>
      </c>
      <c r="N806" s="56">
        <f t="shared" si="924"/>
        <v>628898.02</v>
      </c>
      <c r="O806" s="56">
        <f t="shared" si="924"/>
        <v>0</v>
      </c>
      <c r="P806" s="56">
        <f t="shared" si="924"/>
        <v>1853155.6999999997</v>
      </c>
      <c r="Q806" s="56">
        <f t="shared" si="924"/>
        <v>549533.16</v>
      </c>
      <c r="R806" s="56">
        <f t="shared" si="924"/>
        <v>664676.44000000006</v>
      </c>
      <c r="S806" s="89">
        <f t="shared" si="924"/>
        <v>630039.22</v>
      </c>
      <c r="T806" s="56">
        <f t="shared" si="924"/>
        <v>0</v>
      </c>
      <c r="U806" s="89">
        <f t="shared" si="924"/>
        <v>1844248.8199999998</v>
      </c>
      <c r="V806" s="56">
        <f t="shared" si="924"/>
        <v>0</v>
      </c>
      <c r="W806" s="56">
        <f t="shared" si="924"/>
        <v>571297.30000000016</v>
      </c>
      <c r="X806" s="56">
        <f t="shared" si="924"/>
        <v>0</v>
      </c>
      <c r="Y806" s="56">
        <f t="shared" si="924"/>
        <v>8906.8799999997718</v>
      </c>
    </row>
    <row r="807" spans="2:25" s="53" customFormat="1" x14ac:dyDescent="0.2">
      <c r="B807" s="54" t="s">
        <v>77</v>
      </c>
      <c r="C807" s="55"/>
      <c r="D807" s="56">
        <f t="shared" si="925"/>
        <v>2583000</v>
      </c>
      <c r="E807" s="56">
        <f t="shared" si="924"/>
        <v>-158547</v>
      </c>
      <c r="F807" s="56">
        <f t="shared" si="924"/>
        <v>2424453</v>
      </c>
      <c r="G807" s="56">
        <f t="shared" si="924"/>
        <v>2583000</v>
      </c>
      <c r="H807" s="56">
        <f t="shared" si="924"/>
        <v>0</v>
      </c>
      <c r="I807" s="56">
        <f t="shared" si="924"/>
        <v>-158547</v>
      </c>
      <c r="J807" s="56">
        <f t="shared" si="924"/>
        <v>0</v>
      </c>
      <c r="K807" s="56">
        <f t="shared" si="924"/>
        <v>2424453</v>
      </c>
      <c r="L807" s="89">
        <f t="shared" si="924"/>
        <v>549533.16</v>
      </c>
      <c r="M807" s="89">
        <f t="shared" si="924"/>
        <v>674724.52</v>
      </c>
      <c r="N807" s="56">
        <f t="shared" si="924"/>
        <v>628898.02</v>
      </c>
      <c r="O807" s="56">
        <f t="shared" si="924"/>
        <v>0</v>
      </c>
      <c r="P807" s="56">
        <f t="shared" si="924"/>
        <v>1853155.6999999997</v>
      </c>
      <c r="Q807" s="56">
        <f t="shared" si="924"/>
        <v>549533.16</v>
      </c>
      <c r="R807" s="56">
        <f t="shared" si="924"/>
        <v>664676.44000000006</v>
      </c>
      <c r="S807" s="89">
        <f t="shared" si="924"/>
        <v>630039.22</v>
      </c>
      <c r="T807" s="56">
        <f t="shared" si="924"/>
        <v>0</v>
      </c>
      <c r="U807" s="89">
        <f t="shared" si="924"/>
        <v>1844248.8199999998</v>
      </c>
      <c r="V807" s="56">
        <f t="shared" si="924"/>
        <v>0</v>
      </c>
      <c r="W807" s="56">
        <f t="shared" si="924"/>
        <v>571297.30000000016</v>
      </c>
      <c r="X807" s="56">
        <f t="shared" si="924"/>
        <v>0</v>
      </c>
      <c r="Y807" s="56">
        <f t="shared" si="924"/>
        <v>8906.8799999997718</v>
      </c>
    </row>
    <row r="808" spans="2:25" s="53" customFormat="1" x14ac:dyDescent="0.2">
      <c r="B808" s="54" t="s">
        <v>79</v>
      </c>
      <c r="C808" s="55"/>
      <c r="D808" s="56">
        <f t="shared" si="925"/>
        <v>2583000</v>
      </c>
      <c r="E808" s="56">
        <f t="shared" si="924"/>
        <v>-158547</v>
      </c>
      <c r="F808" s="56">
        <f t="shared" si="924"/>
        <v>2424453</v>
      </c>
      <c r="G808" s="56">
        <f t="shared" si="924"/>
        <v>2583000</v>
      </c>
      <c r="H808" s="56">
        <f t="shared" si="924"/>
        <v>0</v>
      </c>
      <c r="I808" s="56">
        <f t="shared" si="924"/>
        <v>-158547</v>
      </c>
      <c r="J808" s="56">
        <f t="shared" si="924"/>
        <v>0</v>
      </c>
      <c r="K808" s="56">
        <f t="shared" si="924"/>
        <v>2424453</v>
      </c>
      <c r="L808" s="89">
        <f t="shared" si="924"/>
        <v>549533.16</v>
      </c>
      <c r="M808" s="89">
        <f t="shared" si="924"/>
        <v>674724.52</v>
      </c>
      <c r="N808" s="56">
        <f t="shared" si="924"/>
        <v>628898.02</v>
      </c>
      <c r="O808" s="56">
        <f t="shared" si="924"/>
        <v>0</v>
      </c>
      <c r="P808" s="56">
        <f t="shared" si="924"/>
        <v>1853155.6999999997</v>
      </c>
      <c r="Q808" s="56">
        <f t="shared" si="924"/>
        <v>549533.16</v>
      </c>
      <c r="R808" s="56">
        <f t="shared" si="924"/>
        <v>664676.44000000006</v>
      </c>
      <c r="S808" s="89">
        <f t="shared" si="924"/>
        <v>630039.22</v>
      </c>
      <c r="T808" s="56">
        <f t="shared" si="924"/>
        <v>0</v>
      </c>
      <c r="U808" s="89">
        <f t="shared" si="924"/>
        <v>1844248.8199999998</v>
      </c>
      <c r="V808" s="56">
        <f t="shared" si="924"/>
        <v>0</v>
      </c>
      <c r="W808" s="56">
        <f t="shared" si="924"/>
        <v>571297.30000000016</v>
      </c>
      <c r="X808" s="56">
        <f t="shared" si="924"/>
        <v>0</v>
      </c>
      <c r="Y808" s="56">
        <f t="shared" si="924"/>
        <v>8906.8799999997718</v>
      </c>
    </row>
    <row r="809" spans="2:25" s="53" customFormat="1" x14ac:dyDescent="0.2">
      <c r="B809" s="54" t="s">
        <v>81</v>
      </c>
      <c r="C809" s="55"/>
      <c r="D809" s="56">
        <f t="shared" si="925"/>
        <v>3150000</v>
      </c>
      <c r="E809" s="56">
        <f t="shared" si="924"/>
        <v>0</v>
      </c>
      <c r="F809" s="56">
        <f t="shared" si="924"/>
        <v>3150000</v>
      </c>
      <c r="G809" s="56">
        <f t="shared" si="924"/>
        <v>3150000</v>
      </c>
      <c r="H809" s="56">
        <f t="shared" ref="H809:W840" si="926">SUMIFS(H$424:H$616,$A$424:$A$616,$B809)</f>
        <v>0</v>
      </c>
      <c r="I809" s="56">
        <f t="shared" si="926"/>
        <v>0</v>
      </c>
      <c r="J809" s="56">
        <f t="shared" si="926"/>
        <v>0</v>
      </c>
      <c r="K809" s="56">
        <f t="shared" si="926"/>
        <v>3150000</v>
      </c>
      <c r="L809" s="89">
        <f t="shared" si="926"/>
        <v>716705.45000000007</v>
      </c>
      <c r="M809" s="89">
        <f t="shared" si="926"/>
        <v>859567.83000000007</v>
      </c>
      <c r="N809" s="56">
        <f t="shared" si="926"/>
        <v>778873.67999999993</v>
      </c>
      <c r="O809" s="56">
        <f t="shared" si="926"/>
        <v>0</v>
      </c>
      <c r="P809" s="56">
        <f t="shared" si="926"/>
        <v>2355146.96</v>
      </c>
      <c r="Q809" s="56">
        <f t="shared" si="926"/>
        <v>716705.45000000007</v>
      </c>
      <c r="R809" s="56">
        <f t="shared" si="926"/>
        <v>859567.83000000007</v>
      </c>
      <c r="S809" s="89">
        <f t="shared" si="926"/>
        <v>778873.67999999993</v>
      </c>
      <c r="T809" s="56">
        <f t="shared" si="926"/>
        <v>0</v>
      </c>
      <c r="U809" s="89">
        <f t="shared" si="926"/>
        <v>2355146.96</v>
      </c>
      <c r="V809" s="56">
        <f t="shared" si="926"/>
        <v>0</v>
      </c>
      <c r="W809" s="56">
        <f t="shared" si="926"/>
        <v>794853.04</v>
      </c>
      <c r="X809" s="56">
        <f t="shared" ref="X809:Y840" si="927">SUMIFS(X$424:X$616,$A$424:$A$616,$B809)</f>
        <v>0</v>
      </c>
      <c r="Y809" s="56">
        <f t="shared" si="927"/>
        <v>0</v>
      </c>
    </row>
    <row r="810" spans="2:25" s="53" customFormat="1" x14ac:dyDescent="0.2">
      <c r="B810" s="54" t="s">
        <v>83</v>
      </c>
      <c r="C810" s="55"/>
      <c r="D810" s="56">
        <f t="shared" si="925"/>
        <v>3150000</v>
      </c>
      <c r="E810" s="56">
        <f t="shared" si="925"/>
        <v>0</v>
      </c>
      <c r="F810" s="56">
        <f t="shared" si="925"/>
        <v>3150000</v>
      </c>
      <c r="G810" s="56">
        <f t="shared" si="925"/>
        <v>3150000</v>
      </c>
      <c r="H810" s="56">
        <f t="shared" si="925"/>
        <v>0</v>
      </c>
      <c r="I810" s="56">
        <f t="shared" si="925"/>
        <v>0</v>
      </c>
      <c r="J810" s="56">
        <f t="shared" si="925"/>
        <v>0</v>
      </c>
      <c r="K810" s="56">
        <f t="shared" si="925"/>
        <v>3150000</v>
      </c>
      <c r="L810" s="89">
        <f t="shared" si="925"/>
        <v>716705.45000000007</v>
      </c>
      <c r="M810" s="89">
        <f t="shared" si="925"/>
        <v>859567.83000000007</v>
      </c>
      <c r="N810" s="56">
        <f t="shared" si="925"/>
        <v>778873.67999999993</v>
      </c>
      <c r="O810" s="56">
        <f t="shared" si="925"/>
        <v>0</v>
      </c>
      <c r="P810" s="56">
        <f t="shared" si="925"/>
        <v>2355146.96</v>
      </c>
      <c r="Q810" s="56">
        <f t="shared" si="925"/>
        <v>716705.45000000007</v>
      </c>
      <c r="R810" s="56">
        <f t="shared" si="925"/>
        <v>859567.83000000007</v>
      </c>
      <c r="S810" s="89">
        <f t="shared" si="925"/>
        <v>778873.67999999993</v>
      </c>
      <c r="T810" s="56">
        <f t="shared" si="926"/>
        <v>0</v>
      </c>
      <c r="U810" s="89">
        <f t="shared" si="926"/>
        <v>2355146.96</v>
      </c>
      <c r="V810" s="56">
        <f t="shared" si="926"/>
        <v>0</v>
      </c>
      <c r="W810" s="56">
        <f t="shared" si="926"/>
        <v>794853.04</v>
      </c>
      <c r="X810" s="56">
        <f t="shared" si="927"/>
        <v>0</v>
      </c>
      <c r="Y810" s="56">
        <f t="shared" si="927"/>
        <v>0</v>
      </c>
    </row>
    <row r="811" spans="2:25" s="53" customFormat="1" x14ac:dyDescent="0.2">
      <c r="B811" s="54" t="s">
        <v>85</v>
      </c>
      <c r="C811" s="55"/>
      <c r="D811" s="56">
        <f t="shared" si="925"/>
        <v>3150000</v>
      </c>
      <c r="E811" s="56">
        <f t="shared" si="925"/>
        <v>0</v>
      </c>
      <c r="F811" s="56">
        <f t="shared" si="925"/>
        <v>3150000</v>
      </c>
      <c r="G811" s="56">
        <f t="shared" si="925"/>
        <v>3150000</v>
      </c>
      <c r="H811" s="56">
        <f t="shared" si="925"/>
        <v>0</v>
      </c>
      <c r="I811" s="56">
        <f t="shared" si="925"/>
        <v>0</v>
      </c>
      <c r="J811" s="56">
        <f t="shared" si="925"/>
        <v>0</v>
      </c>
      <c r="K811" s="56">
        <f t="shared" si="925"/>
        <v>3150000</v>
      </c>
      <c r="L811" s="89">
        <f t="shared" si="925"/>
        <v>716705.45000000007</v>
      </c>
      <c r="M811" s="89">
        <f t="shared" si="925"/>
        <v>859567.83000000007</v>
      </c>
      <c r="N811" s="56">
        <f t="shared" si="925"/>
        <v>778873.67999999993</v>
      </c>
      <c r="O811" s="56">
        <f t="shared" si="925"/>
        <v>0</v>
      </c>
      <c r="P811" s="56">
        <f t="shared" si="925"/>
        <v>2355146.96</v>
      </c>
      <c r="Q811" s="56">
        <f t="shared" si="925"/>
        <v>716705.45000000007</v>
      </c>
      <c r="R811" s="56">
        <f t="shared" si="925"/>
        <v>859567.83000000007</v>
      </c>
      <c r="S811" s="89">
        <f t="shared" si="925"/>
        <v>778873.67999999993</v>
      </c>
      <c r="T811" s="56">
        <f t="shared" si="926"/>
        <v>0</v>
      </c>
      <c r="U811" s="89">
        <f t="shared" si="926"/>
        <v>2355146.96</v>
      </c>
      <c r="V811" s="56">
        <f t="shared" si="926"/>
        <v>0</v>
      </c>
      <c r="W811" s="56">
        <f t="shared" si="926"/>
        <v>794853.04</v>
      </c>
      <c r="X811" s="56">
        <f t="shared" si="927"/>
        <v>0</v>
      </c>
      <c r="Y811" s="56">
        <f t="shared" si="927"/>
        <v>0</v>
      </c>
    </row>
    <row r="812" spans="2:25" s="53" customFormat="1" x14ac:dyDescent="0.2">
      <c r="B812" s="54" t="s">
        <v>87</v>
      </c>
      <c r="C812" s="55"/>
      <c r="D812" s="56">
        <f t="shared" si="925"/>
        <v>2884000</v>
      </c>
      <c r="E812" s="56">
        <f t="shared" si="925"/>
        <v>0</v>
      </c>
      <c r="F812" s="56">
        <f t="shared" si="925"/>
        <v>2884000</v>
      </c>
      <c r="G812" s="56">
        <f t="shared" si="925"/>
        <v>2884000</v>
      </c>
      <c r="H812" s="56">
        <f t="shared" si="925"/>
        <v>0</v>
      </c>
      <c r="I812" s="56">
        <f t="shared" si="925"/>
        <v>0</v>
      </c>
      <c r="J812" s="56">
        <f t="shared" si="925"/>
        <v>0</v>
      </c>
      <c r="K812" s="56">
        <f t="shared" si="925"/>
        <v>2884000</v>
      </c>
      <c r="L812" s="89">
        <f t="shared" si="925"/>
        <v>675376.5</v>
      </c>
      <c r="M812" s="89">
        <f t="shared" si="925"/>
        <v>796088.17</v>
      </c>
      <c r="N812" s="56">
        <f t="shared" si="925"/>
        <v>687866.18</v>
      </c>
      <c r="O812" s="56">
        <f t="shared" si="925"/>
        <v>0</v>
      </c>
      <c r="P812" s="56">
        <f t="shared" si="925"/>
        <v>2159330.85</v>
      </c>
      <c r="Q812" s="56">
        <f t="shared" si="925"/>
        <v>675376.5</v>
      </c>
      <c r="R812" s="56">
        <f t="shared" si="925"/>
        <v>796088.17</v>
      </c>
      <c r="S812" s="89">
        <f t="shared" si="925"/>
        <v>687866.18</v>
      </c>
      <c r="T812" s="56">
        <f t="shared" si="926"/>
        <v>0</v>
      </c>
      <c r="U812" s="89">
        <f t="shared" si="926"/>
        <v>2159330.85</v>
      </c>
      <c r="V812" s="56">
        <f t="shared" si="926"/>
        <v>0</v>
      </c>
      <c r="W812" s="56">
        <f t="shared" si="926"/>
        <v>724669.15</v>
      </c>
      <c r="X812" s="56">
        <f t="shared" si="927"/>
        <v>0</v>
      </c>
      <c r="Y812" s="56">
        <f t="shared" si="927"/>
        <v>0</v>
      </c>
    </row>
    <row r="813" spans="2:25" s="53" customFormat="1" x14ac:dyDescent="0.2">
      <c r="B813" s="54" t="s">
        <v>89</v>
      </c>
      <c r="C813" s="55"/>
      <c r="D813" s="56">
        <f t="shared" si="925"/>
        <v>2884000</v>
      </c>
      <c r="E813" s="56">
        <f t="shared" si="925"/>
        <v>0</v>
      </c>
      <c r="F813" s="56">
        <f t="shared" si="925"/>
        <v>2884000</v>
      </c>
      <c r="G813" s="56">
        <f t="shared" si="925"/>
        <v>2884000</v>
      </c>
      <c r="H813" s="56">
        <f t="shared" si="925"/>
        <v>0</v>
      </c>
      <c r="I813" s="56">
        <f t="shared" si="925"/>
        <v>0</v>
      </c>
      <c r="J813" s="56">
        <f t="shared" si="925"/>
        <v>0</v>
      </c>
      <c r="K813" s="56">
        <f t="shared" si="925"/>
        <v>2884000</v>
      </c>
      <c r="L813" s="89">
        <f t="shared" si="925"/>
        <v>675376.5</v>
      </c>
      <c r="M813" s="89">
        <f t="shared" si="925"/>
        <v>796088.17</v>
      </c>
      <c r="N813" s="56">
        <f t="shared" si="925"/>
        <v>687866.18</v>
      </c>
      <c r="O813" s="56">
        <f t="shared" si="925"/>
        <v>0</v>
      </c>
      <c r="P813" s="56">
        <f t="shared" si="925"/>
        <v>2159330.85</v>
      </c>
      <c r="Q813" s="56">
        <f t="shared" si="925"/>
        <v>675376.5</v>
      </c>
      <c r="R813" s="56">
        <f t="shared" si="925"/>
        <v>796088.17</v>
      </c>
      <c r="S813" s="89">
        <f t="shared" si="925"/>
        <v>687866.18</v>
      </c>
      <c r="T813" s="56">
        <f t="shared" si="926"/>
        <v>0</v>
      </c>
      <c r="U813" s="89">
        <f t="shared" si="926"/>
        <v>2159330.85</v>
      </c>
      <c r="V813" s="56">
        <f t="shared" si="926"/>
        <v>0</v>
      </c>
      <c r="W813" s="56">
        <f t="shared" si="926"/>
        <v>724669.15</v>
      </c>
      <c r="X813" s="56">
        <f t="shared" si="927"/>
        <v>0</v>
      </c>
      <c r="Y813" s="56">
        <f t="shared" si="927"/>
        <v>0</v>
      </c>
    </row>
    <row r="814" spans="2:25" s="53" customFormat="1" x14ac:dyDescent="0.2">
      <c r="B814" s="54" t="s">
        <v>91</v>
      </c>
      <c r="C814" s="55"/>
      <c r="D814" s="56">
        <f t="shared" si="925"/>
        <v>2884000</v>
      </c>
      <c r="E814" s="56">
        <f t="shared" si="925"/>
        <v>0</v>
      </c>
      <c r="F814" s="56">
        <f t="shared" si="925"/>
        <v>2884000</v>
      </c>
      <c r="G814" s="56">
        <f t="shared" si="925"/>
        <v>2884000</v>
      </c>
      <c r="H814" s="56">
        <f t="shared" si="925"/>
        <v>0</v>
      </c>
      <c r="I814" s="56">
        <f t="shared" si="925"/>
        <v>0</v>
      </c>
      <c r="J814" s="56">
        <f t="shared" si="925"/>
        <v>0</v>
      </c>
      <c r="K814" s="56">
        <f t="shared" si="925"/>
        <v>2884000</v>
      </c>
      <c r="L814" s="89">
        <f t="shared" si="925"/>
        <v>675376.5</v>
      </c>
      <c r="M814" s="89">
        <f t="shared" si="925"/>
        <v>796088.17</v>
      </c>
      <c r="N814" s="56">
        <f t="shared" si="925"/>
        <v>687866.18</v>
      </c>
      <c r="O814" s="56">
        <f t="shared" si="925"/>
        <v>0</v>
      </c>
      <c r="P814" s="56">
        <f t="shared" si="925"/>
        <v>2159330.85</v>
      </c>
      <c r="Q814" s="56">
        <f t="shared" si="925"/>
        <v>675376.5</v>
      </c>
      <c r="R814" s="56">
        <f t="shared" si="925"/>
        <v>796088.17</v>
      </c>
      <c r="S814" s="89">
        <f t="shared" si="925"/>
        <v>687866.18</v>
      </c>
      <c r="T814" s="56">
        <f t="shared" si="926"/>
        <v>0</v>
      </c>
      <c r="U814" s="89">
        <f t="shared" si="926"/>
        <v>2159330.85</v>
      </c>
      <c r="V814" s="56">
        <f t="shared" si="926"/>
        <v>0</v>
      </c>
      <c r="W814" s="56">
        <f t="shared" si="926"/>
        <v>724669.15</v>
      </c>
      <c r="X814" s="56">
        <f t="shared" si="927"/>
        <v>0</v>
      </c>
      <c r="Y814" s="56">
        <f t="shared" si="927"/>
        <v>0</v>
      </c>
    </row>
    <row r="815" spans="2:25" s="53" customFormat="1" x14ac:dyDescent="0.2">
      <c r="B815" s="54" t="s">
        <v>93</v>
      </c>
      <c r="C815" s="55"/>
      <c r="D815" s="56">
        <f t="shared" si="925"/>
        <v>2347000</v>
      </c>
      <c r="E815" s="56">
        <f t="shared" si="925"/>
        <v>0</v>
      </c>
      <c r="F815" s="56">
        <f t="shared" si="925"/>
        <v>2347000</v>
      </c>
      <c r="G815" s="56">
        <f t="shared" si="925"/>
        <v>2347000</v>
      </c>
      <c r="H815" s="56">
        <f t="shared" si="925"/>
        <v>0</v>
      </c>
      <c r="I815" s="56">
        <f t="shared" si="925"/>
        <v>0</v>
      </c>
      <c r="J815" s="56">
        <f t="shared" si="925"/>
        <v>0</v>
      </c>
      <c r="K815" s="56">
        <f t="shared" si="925"/>
        <v>2347000</v>
      </c>
      <c r="L815" s="89">
        <f t="shared" si="925"/>
        <v>519379.64</v>
      </c>
      <c r="M815" s="89">
        <f t="shared" si="925"/>
        <v>621007.37</v>
      </c>
      <c r="N815" s="56">
        <f t="shared" si="925"/>
        <v>763136.6399999999</v>
      </c>
      <c r="O815" s="56">
        <f t="shared" si="925"/>
        <v>0</v>
      </c>
      <c r="P815" s="56">
        <f t="shared" si="925"/>
        <v>1903523.65</v>
      </c>
      <c r="Q815" s="56">
        <f t="shared" si="925"/>
        <v>519277.27999999997</v>
      </c>
      <c r="R815" s="56">
        <f t="shared" si="925"/>
        <v>620999.39999999991</v>
      </c>
      <c r="S815" s="89">
        <f t="shared" si="925"/>
        <v>572352.48</v>
      </c>
      <c r="T815" s="56">
        <f t="shared" si="926"/>
        <v>0</v>
      </c>
      <c r="U815" s="89">
        <f t="shared" si="926"/>
        <v>1712629.1600000001</v>
      </c>
      <c r="V815" s="56">
        <f t="shared" si="926"/>
        <v>0</v>
      </c>
      <c r="W815" s="56">
        <f t="shared" si="926"/>
        <v>443476.34999999986</v>
      </c>
      <c r="X815" s="56">
        <f t="shared" si="927"/>
        <v>0</v>
      </c>
      <c r="Y815" s="56">
        <f t="shared" si="927"/>
        <v>190894.49000000011</v>
      </c>
    </row>
    <row r="816" spans="2:25" s="53" customFormat="1" x14ac:dyDescent="0.2">
      <c r="B816" s="54" t="s">
        <v>95</v>
      </c>
      <c r="C816" s="55"/>
      <c r="D816" s="56">
        <f t="shared" si="925"/>
        <v>2347000</v>
      </c>
      <c r="E816" s="56">
        <f t="shared" si="925"/>
        <v>0</v>
      </c>
      <c r="F816" s="56">
        <f t="shared" si="925"/>
        <v>2347000</v>
      </c>
      <c r="G816" s="56">
        <f t="shared" si="925"/>
        <v>2347000</v>
      </c>
      <c r="H816" s="56">
        <f t="shared" si="925"/>
        <v>0</v>
      </c>
      <c r="I816" s="56">
        <f t="shared" si="925"/>
        <v>0</v>
      </c>
      <c r="J816" s="56">
        <f t="shared" si="925"/>
        <v>0</v>
      </c>
      <c r="K816" s="56">
        <f t="shared" si="925"/>
        <v>2347000</v>
      </c>
      <c r="L816" s="89">
        <f t="shared" si="925"/>
        <v>519379.64</v>
      </c>
      <c r="M816" s="89">
        <f t="shared" si="925"/>
        <v>621007.37</v>
      </c>
      <c r="N816" s="56">
        <f t="shared" si="925"/>
        <v>763136.6399999999</v>
      </c>
      <c r="O816" s="56">
        <f t="shared" si="925"/>
        <v>0</v>
      </c>
      <c r="P816" s="56">
        <f t="shared" si="925"/>
        <v>1903523.65</v>
      </c>
      <c r="Q816" s="56">
        <f t="shared" si="925"/>
        <v>519277.27999999997</v>
      </c>
      <c r="R816" s="56">
        <f t="shared" si="925"/>
        <v>620999.39999999991</v>
      </c>
      <c r="S816" s="89">
        <f t="shared" si="925"/>
        <v>572352.48</v>
      </c>
      <c r="T816" s="56">
        <f t="shared" si="926"/>
        <v>0</v>
      </c>
      <c r="U816" s="89">
        <f t="shared" si="926"/>
        <v>1712629.1600000001</v>
      </c>
      <c r="V816" s="56">
        <f t="shared" si="926"/>
        <v>0</v>
      </c>
      <c r="W816" s="56">
        <f t="shared" si="926"/>
        <v>443476.34999999986</v>
      </c>
      <c r="X816" s="56">
        <f t="shared" si="927"/>
        <v>0</v>
      </c>
      <c r="Y816" s="56">
        <f t="shared" si="927"/>
        <v>190894.49000000011</v>
      </c>
    </row>
    <row r="817" spans="2:25" s="53" customFormat="1" x14ac:dyDescent="0.2">
      <c r="B817" s="54" t="s">
        <v>97</v>
      </c>
      <c r="C817" s="55"/>
      <c r="D817" s="56">
        <f t="shared" si="925"/>
        <v>2347000</v>
      </c>
      <c r="E817" s="56">
        <f t="shared" si="925"/>
        <v>0</v>
      </c>
      <c r="F817" s="56">
        <f t="shared" si="925"/>
        <v>2347000</v>
      </c>
      <c r="G817" s="56">
        <f t="shared" si="925"/>
        <v>2347000</v>
      </c>
      <c r="H817" s="56">
        <f t="shared" si="925"/>
        <v>0</v>
      </c>
      <c r="I817" s="56">
        <f t="shared" si="925"/>
        <v>0</v>
      </c>
      <c r="J817" s="56">
        <f t="shared" si="925"/>
        <v>0</v>
      </c>
      <c r="K817" s="56">
        <f t="shared" si="925"/>
        <v>2347000</v>
      </c>
      <c r="L817" s="89">
        <f t="shared" si="925"/>
        <v>519379.64</v>
      </c>
      <c r="M817" s="89">
        <f t="shared" si="925"/>
        <v>621007.37</v>
      </c>
      <c r="N817" s="56">
        <f t="shared" si="925"/>
        <v>763136.6399999999</v>
      </c>
      <c r="O817" s="56">
        <f t="shared" si="925"/>
        <v>0</v>
      </c>
      <c r="P817" s="56">
        <f t="shared" si="925"/>
        <v>1903523.65</v>
      </c>
      <c r="Q817" s="56">
        <f t="shared" si="925"/>
        <v>519277.27999999997</v>
      </c>
      <c r="R817" s="56">
        <f t="shared" si="925"/>
        <v>620999.39999999991</v>
      </c>
      <c r="S817" s="89">
        <f t="shared" si="925"/>
        <v>572352.48</v>
      </c>
      <c r="T817" s="56">
        <f t="shared" si="926"/>
        <v>0</v>
      </c>
      <c r="U817" s="89">
        <f t="shared" si="926"/>
        <v>1712629.1600000001</v>
      </c>
      <c r="V817" s="56">
        <f t="shared" si="926"/>
        <v>0</v>
      </c>
      <c r="W817" s="56">
        <f t="shared" si="926"/>
        <v>443476.34999999986</v>
      </c>
      <c r="X817" s="56">
        <f t="shared" si="927"/>
        <v>0</v>
      </c>
      <c r="Y817" s="56">
        <f t="shared" si="927"/>
        <v>190894.49000000011</v>
      </c>
    </row>
    <row r="818" spans="2:25" s="53" customFormat="1" x14ac:dyDescent="0.2">
      <c r="B818" s="54" t="s">
        <v>99</v>
      </c>
      <c r="C818" s="55"/>
      <c r="D818" s="56">
        <f t="shared" si="925"/>
        <v>2622000</v>
      </c>
      <c r="E818" s="56">
        <f t="shared" si="925"/>
        <v>0</v>
      </c>
      <c r="F818" s="56">
        <f t="shared" si="925"/>
        <v>2622000</v>
      </c>
      <c r="G818" s="56">
        <f t="shared" si="925"/>
        <v>2622000</v>
      </c>
      <c r="H818" s="56">
        <f t="shared" si="925"/>
        <v>0</v>
      </c>
      <c r="I818" s="56">
        <f t="shared" si="925"/>
        <v>0</v>
      </c>
      <c r="J818" s="56">
        <f t="shared" si="925"/>
        <v>0</v>
      </c>
      <c r="K818" s="56">
        <f t="shared" si="925"/>
        <v>2622000</v>
      </c>
      <c r="L818" s="89">
        <f t="shared" si="925"/>
        <v>590809.67999999993</v>
      </c>
      <c r="M818" s="89">
        <f t="shared" si="925"/>
        <v>614855.76</v>
      </c>
      <c r="N818" s="56">
        <f t="shared" si="925"/>
        <v>580723.67999999993</v>
      </c>
      <c r="O818" s="56">
        <f t="shared" si="925"/>
        <v>0</v>
      </c>
      <c r="P818" s="56">
        <f t="shared" si="925"/>
        <v>1786389.12</v>
      </c>
      <c r="Q818" s="56">
        <f t="shared" si="925"/>
        <v>590809.67999999993</v>
      </c>
      <c r="R818" s="56">
        <f t="shared" si="925"/>
        <v>614855.76</v>
      </c>
      <c r="S818" s="89">
        <f t="shared" si="925"/>
        <v>580723.67999999993</v>
      </c>
      <c r="T818" s="56">
        <f t="shared" si="926"/>
        <v>0</v>
      </c>
      <c r="U818" s="89">
        <f t="shared" si="926"/>
        <v>1786389.12</v>
      </c>
      <c r="V818" s="56">
        <f t="shared" si="926"/>
        <v>0</v>
      </c>
      <c r="W818" s="56">
        <f t="shared" si="926"/>
        <v>835610.88000000012</v>
      </c>
      <c r="X818" s="56">
        <f t="shared" si="927"/>
        <v>0</v>
      </c>
      <c r="Y818" s="56">
        <f t="shared" si="927"/>
        <v>0</v>
      </c>
    </row>
    <row r="819" spans="2:25" s="53" customFormat="1" x14ac:dyDescent="0.2">
      <c r="B819" s="54" t="s">
        <v>101</v>
      </c>
      <c r="C819" s="55"/>
      <c r="D819" s="56">
        <f t="shared" si="925"/>
        <v>2622000</v>
      </c>
      <c r="E819" s="56">
        <f t="shared" si="925"/>
        <v>0</v>
      </c>
      <c r="F819" s="56">
        <f t="shared" si="925"/>
        <v>2622000</v>
      </c>
      <c r="G819" s="56">
        <f t="shared" si="925"/>
        <v>2622000</v>
      </c>
      <c r="H819" s="56">
        <f t="shared" si="925"/>
        <v>0</v>
      </c>
      <c r="I819" s="56">
        <f t="shared" si="925"/>
        <v>0</v>
      </c>
      <c r="J819" s="56">
        <f t="shared" si="925"/>
        <v>0</v>
      </c>
      <c r="K819" s="56">
        <f t="shared" si="925"/>
        <v>2622000</v>
      </c>
      <c r="L819" s="89">
        <f t="shared" si="925"/>
        <v>590809.67999999993</v>
      </c>
      <c r="M819" s="89">
        <f t="shared" si="925"/>
        <v>614855.76</v>
      </c>
      <c r="N819" s="56">
        <f t="shared" si="925"/>
        <v>580723.67999999993</v>
      </c>
      <c r="O819" s="56">
        <f t="shared" si="925"/>
        <v>0</v>
      </c>
      <c r="P819" s="56">
        <f t="shared" si="925"/>
        <v>1786389.12</v>
      </c>
      <c r="Q819" s="56">
        <f t="shared" si="925"/>
        <v>590809.67999999993</v>
      </c>
      <c r="R819" s="56">
        <f t="shared" si="925"/>
        <v>614855.76</v>
      </c>
      <c r="S819" s="89">
        <f t="shared" si="925"/>
        <v>580723.67999999993</v>
      </c>
      <c r="T819" s="56">
        <f t="shared" si="926"/>
        <v>0</v>
      </c>
      <c r="U819" s="89">
        <f t="shared" si="926"/>
        <v>1786389.12</v>
      </c>
      <c r="V819" s="56">
        <f t="shared" si="926"/>
        <v>0</v>
      </c>
      <c r="W819" s="56">
        <f t="shared" si="926"/>
        <v>835610.88000000012</v>
      </c>
      <c r="X819" s="56">
        <f t="shared" si="927"/>
        <v>0</v>
      </c>
      <c r="Y819" s="56">
        <f t="shared" si="927"/>
        <v>0</v>
      </c>
    </row>
    <row r="820" spans="2:25" s="53" customFormat="1" x14ac:dyDescent="0.2">
      <c r="B820" s="54" t="s">
        <v>103</v>
      </c>
      <c r="C820" s="55"/>
      <c r="D820" s="56">
        <f t="shared" si="925"/>
        <v>2622000</v>
      </c>
      <c r="E820" s="56">
        <f t="shared" si="925"/>
        <v>0</v>
      </c>
      <c r="F820" s="56">
        <f t="shared" si="925"/>
        <v>2622000</v>
      </c>
      <c r="G820" s="56">
        <f t="shared" si="925"/>
        <v>2622000</v>
      </c>
      <c r="H820" s="56">
        <f t="shared" si="925"/>
        <v>0</v>
      </c>
      <c r="I820" s="56">
        <f t="shared" si="925"/>
        <v>0</v>
      </c>
      <c r="J820" s="56">
        <f t="shared" si="925"/>
        <v>0</v>
      </c>
      <c r="K820" s="56">
        <f t="shared" si="925"/>
        <v>2622000</v>
      </c>
      <c r="L820" s="89">
        <f t="shared" si="925"/>
        <v>590809.67999999993</v>
      </c>
      <c r="M820" s="89">
        <f t="shared" si="925"/>
        <v>614855.76</v>
      </c>
      <c r="N820" s="56">
        <f t="shared" si="925"/>
        <v>580723.67999999993</v>
      </c>
      <c r="O820" s="56">
        <f t="shared" si="925"/>
        <v>0</v>
      </c>
      <c r="P820" s="56">
        <f t="shared" si="925"/>
        <v>1786389.12</v>
      </c>
      <c r="Q820" s="56">
        <f t="shared" si="925"/>
        <v>590809.67999999993</v>
      </c>
      <c r="R820" s="56">
        <f t="shared" si="925"/>
        <v>614855.76</v>
      </c>
      <c r="S820" s="89">
        <f t="shared" si="925"/>
        <v>580723.67999999993</v>
      </c>
      <c r="T820" s="56">
        <f t="shared" si="926"/>
        <v>0</v>
      </c>
      <c r="U820" s="89">
        <f t="shared" si="926"/>
        <v>1786389.12</v>
      </c>
      <c r="V820" s="56">
        <f t="shared" si="926"/>
        <v>0</v>
      </c>
      <c r="W820" s="56">
        <f t="shared" si="926"/>
        <v>835610.88000000012</v>
      </c>
      <c r="X820" s="56">
        <f t="shared" si="927"/>
        <v>0</v>
      </c>
      <c r="Y820" s="56">
        <f t="shared" si="927"/>
        <v>0</v>
      </c>
    </row>
    <row r="821" spans="2:25" s="53" customFormat="1" x14ac:dyDescent="0.2">
      <c r="B821" s="54" t="s">
        <v>105</v>
      </c>
      <c r="C821" s="55"/>
      <c r="D821" s="56">
        <f t="shared" si="925"/>
        <v>2934000</v>
      </c>
      <c r="E821" s="56">
        <f t="shared" si="925"/>
        <v>0</v>
      </c>
      <c r="F821" s="56">
        <f t="shared" si="925"/>
        <v>2934000</v>
      </c>
      <c r="G821" s="56">
        <f t="shared" si="925"/>
        <v>2934000</v>
      </c>
      <c r="H821" s="56">
        <f t="shared" si="925"/>
        <v>0</v>
      </c>
      <c r="I821" s="56">
        <f t="shared" si="925"/>
        <v>0</v>
      </c>
      <c r="J821" s="56">
        <f t="shared" si="925"/>
        <v>0</v>
      </c>
      <c r="K821" s="56">
        <f t="shared" si="925"/>
        <v>2934000</v>
      </c>
      <c r="L821" s="89">
        <f t="shared" si="925"/>
        <v>412219.04</v>
      </c>
      <c r="M821" s="89">
        <f t="shared" si="925"/>
        <v>740637.48</v>
      </c>
      <c r="N821" s="56">
        <f t="shared" si="925"/>
        <v>949072.32000000007</v>
      </c>
      <c r="O821" s="56">
        <f t="shared" si="925"/>
        <v>0</v>
      </c>
      <c r="P821" s="56">
        <f t="shared" si="925"/>
        <v>2101928.84</v>
      </c>
      <c r="Q821" s="56">
        <f t="shared" si="925"/>
        <v>412219.04</v>
      </c>
      <c r="R821" s="56">
        <f t="shared" si="925"/>
        <v>740637.48</v>
      </c>
      <c r="S821" s="89">
        <f t="shared" si="925"/>
        <v>949072.32000000007</v>
      </c>
      <c r="T821" s="56">
        <f t="shared" si="926"/>
        <v>0</v>
      </c>
      <c r="U821" s="89">
        <f t="shared" si="926"/>
        <v>2101928.84</v>
      </c>
      <c r="V821" s="56">
        <f t="shared" si="926"/>
        <v>0</v>
      </c>
      <c r="W821" s="56">
        <f t="shared" si="926"/>
        <v>832071.15999999992</v>
      </c>
      <c r="X821" s="56">
        <f t="shared" si="927"/>
        <v>0</v>
      </c>
      <c r="Y821" s="56">
        <f t="shared" si="927"/>
        <v>0</v>
      </c>
    </row>
    <row r="822" spans="2:25" s="53" customFormat="1" x14ac:dyDescent="0.2">
      <c r="B822" s="54" t="s">
        <v>107</v>
      </c>
      <c r="C822" s="55"/>
      <c r="D822" s="56">
        <f t="shared" si="925"/>
        <v>2934000</v>
      </c>
      <c r="E822" s="56">
        <f t="shared" si="925"/>
        <v>0</v>
      </c>
      <c r="F822" s="56">
        <f t="shared" si="925"/>
        <v>2934000</v>
      </c>
      <c r="G822" s="56">
        <f t="shared" si="925"/>
        <v>2934000</v>
      </c>
      <c r="H822" s="56">
        <f t="shared" si="925"/>
        <v>0</v>
      </c>
      <c r="I822" s="56">
        <f t="shared" si="925"/>
        <v>0</v>
      </c>
      <c r="J822" s="56">
        <f t="shared" si="925"/>
        <v>0</v>
      </c>
      <c r="K822" s="56">
        <f t="shared" si="925"/>
        <v>2934000</v>
      </c>
      <c r="L822" s="89">
        <f t="shared" si="925"/>
        <v>412219.04</v>
      </c>
      <c r="M822" s="89">
        <f t="shared" si="925"/>
        <v>740637.48</v>
      </c>
      <c r="N822" s="56">
        <f t="shared" si="925"/>
        <v>949072.32000000007</v>
      </c>
      <c r="O822" s="56">
        <f t="shared" si="925"/>
        <v>0</v>
      </c>
      <c r="P822" s="56">
        <f t="shared" si="925"/>
        <v>2101928.84</v>
      </c>
      <c r="Q822" s="56">
        <f t="shared" si="925"/>
        <v>412219.04</v>
      </c>
      <c r="R822" s="56">
        <f t="shared" si="925"/>
        <v>740637.48</v>
      </c>
      <c r="S822" s="89">
        <f t="shared" si="925"/>
        <v>949072.32000000007</v>
      </c>
      <c r="T822" s="56">
        <f t="shared" si="926"/>
        <v>0</v>
      </c>
      <c r="U822" s="89">
        <f t="shared" si="926"/>
        <v>2101928.84</v>
      </c>
      <c r="V822" s="56">
        <f t="shared" si="926"/>
        <v>0</v>
      </c>
      <c r="W822" s="56">
        <f t="shared" si="926"/>
        <v>832071.15999999992</v>
      </c>
      <c r="X822" s="56">
        <f t="shared" si="927"/>
        <v>0</v>
      </c>
      <c r="Y822" s="56">
        <f t="shared" si="927"/>
        <v>0</v>
      </c>
    </row>
    <row r="823" spans="2:25" s="53" customFormat="1" x14ac:dyDescent="0.2">
      <c r="B823" s="54" t="s">
        <v>109</v>
      </c>
      <c r="C823" s="55"/>
      <c r="D823" s="56">
        <f t="shared" si="925"/>
        <v>2934000</v>
      </c>
      <c r="E823" s="56">
        <f t="shared" si="925"/>
        <v>0</v>
      </c>
      <c r="F823" s="56">
        <f t="shared" si="925"/>
        <v>2934000</v>
      </c>
      <c r="G823" s="56">
        <f t="shared" si="925"/>
        <v>2934000</v>
      </c>
      <c r="H823" s="56">
        <f t="shared" si="925"/>
        <v>0</v>
      </c>
      <c r="I823" s="56">
        <f t="shared" si="925"/>
        <v>0</v>
      </c>
      <c r="J823" s="56">
        <f t="shared" si="925"/>
        <v>0</v>
      </c>
      <c r="K823" s="56">
        <f t="shared" si="925"/>
        <v>2934000</v>
      </c>
      <c r="L823" s="89">
        <f t="shared" si="925"/>
        <v>412219.04</v>
      </c>
      <c r="M823" s="89">
        <f t="shared" si="925"/>
        <v>740637.48</v>
      </c>
      <c r="N823" s="56">
        <f t="shared" si="925"/>
        <v>949072.32000000007</v>
      </c>
      <c r="O823" s="56">
        <f t="shared" si="925"/>
        <v>0</v>
      </c>
      <c r="P823" s="56">
        <f t="shared" si="925"/>
        <v>2101928.84</v>
      </c>
      <c r="Q823" s="56">
        <f t="shared" si="925"/>
        <v>412219.04</v>
      </c>
      <c r="R823" s="56">
        <f t="shared" si="925"/>
        <v>740637.48</v>
      </c>
      <c r="S823" s="89">
        <f t="shared" si="925"/>
        <v>949072.32000000007</v>
      </c>
      <c r="T823" s="56">
        <f t="shared" si="926"/>
        <v>0</v>
      </c>
      <c r="U823" s="89">
        <f t="shared" si="926"/>
        <v>2101928.84</v>
      </c>
      <c r="V823" s="56">
        <f t="shared" si="926"/>
        <v>0</v>
      </c>
      <c r="W823" s="56">
        <f t="shared" si="926"/>
        <v>832071.15999999992</v>
      </c>
      <c r="X823" s="56">
        <f t="shared" si="927"/>
        <v>0</v>
      </c>
      <c r="Y823" s="56">
        <f t="shared" si="927"/>
        <v>0</v>
      </c>
    </row>
    <row r="824" spans="2:25" s="53" customFormat="1" x14ac:dyDescent="0.2">
      <c r="B824" s="54" t="s">
        <v>111</v>
      </c>
      <c r="C824" s="55"/>
      <c r="D824" s="56">
        <f t="shared" si="925"/>
        <v>2483000</v>
      </c>
      <c r="E824" s="56">
        <f t="shared" si="925"/>
        <v>0</v>
      </c>
      <c r="F824" s="56">
        <f t="shared" si="925"/>
        <v>2483000</v>
      </c>
      <c r="G824" s="56">
        <f t="shared" si="925"/>
        <v>2483000</v>
      </c>
      <c r="H824" s="56">
        <f t="shared" si="925"/>
        <v>0</v>
      </c>
      <c r="I824" s="56">
        <f t="shared" si="925"/>
        <v>0</v>
      </c>
      <c r="J824" s="56">
        <f t="shared" si="925"/>
        <v>0</v>
      </c>
      <c r="K824" s="56">
        <f t="shared" si="925"/>
        <v>2483000</v>
      </c>
      <c r="L824" s="89">
        <f t="shared" si="925"/>
        <v>540096.48</v>
      </c>
      <c r="M824" s="89">
        <f t="shared" si="925"/>
        <v>827969.72</v>
      </c>
      <c r="N824" s="56">
        <f t="shared" si="925"/>
        <v>676745.31</v>
      </c>
      <c r="O824" s="56">
        <f t="shared" si="925"/>
        <v>0</v>
      </c>
      <c r="P824" s="56">
        <f t="shared" si="925"/>
        <v>2044811.5100000002</v>
      </c>
      <c r="Q824" s="56">
        <f t="shared" si="925"/>
        <v>540096.48</v>
      </c>
      <c r="R824" s="56">
        <f t="shared" si="925"/>
        <v>827969.72</v>
      </c>
      <c r="S824" s="89">
        <f t="shared" si="925"/>
        <v>676745.31</v>
      </c>
      <c r="T824" s="56">
        <f t="shared" si="926"/>
        <v>0</v>
      </c>
      <c r="U824" s="89">
        <f t="shared" si="926"/>
        <v>2044811.5100000002</v>
      </c>
      <c r="V824" s="56">
        <f t="shared" si="926"/>
        <v>0</v>
      </c>
      <c r="W824" s="56">
        <f t="shared" si="926"/>
        <v>438188.48999999987</v>
      </c>
      <c r="X824" s="56">
        <f t="shared" si="927"/>
        <v>0</v>
      </c>
      <c r="Y824" s="56">
        <f t="shared" si="927"/>
        <v>0</v>
      </c>
    </row>
    <row r="825" spans="2:25" s="53" customFormat="1" x14ac:dyDescent="0.2">
      <c r="B825" s="54" t="s">
        <v>113</v>
      </c>
      <c r="C825" s="55"/>
      <c r="D825" s="56">
        <f t="shared" si="925"/>
        <v>2483000</v>
      </c>
      <c r="E825" s="56">
        <f t="shared" si="925"/>
        <v>0</v>
      </c>
      <c r="F825" s="56">
        <f t="shared" si="925"/>
        <v>2483000</v>
      </c>
      <c r="G825" s="56">
        <f t="shared" ref="G825:V840" si="928">SUMIFS(G$424:G$616,$A$424:$A$616,$B825)</f>
        <v>2483000</v>
      </c>
      <c r="H825" s="56">
        <f t="shared" si="928"/>
        <v>0</v>
      </c>
      <c r="I825" s="56">
        <f t="shared" si="928"/>
        <v>0</v>
      </c>
      <c r="J825" s="56">
        <f t="shared" si="928"/>
        <v>0</v>
      </c>
      <c r="K825" s="56">
        <f t="shared" si="928"/>
        <v>2483000</v>
      </c>
      <c r="L825" s="89">
        <f t="shared" si="928"/>
        <v>540096.48</v>
      </c>
      <c r="M825" s="89">
        <f t="shared" si="928"/>
        <v>827969.72</v>
      </c>
      <c r="N825" s="56">
        <f t="shared" si="928"/>
        <v>676745.31</v>
      </c>
      <c r="O825" s="56">
        <f t="shared" si="928"/>
        <v>0</v>
      </c>
      <c r="P825" s="56">
        <f t="shared" si="928"/>
        <v>2044811.5100000002</v>
      </c>
      <c r="Q825" s="56">
        <f t="shared" si="928"/>
        <v>540096.48</v>
      </c>
      <c r="R825" s="56">
        <f t="shared" si="928"/>
        <v>827969.72</v>
      </c>
      <c r="S825" s="89">
        <f t="shared" si="928"/>
        <v>676745.31</v>
      </c>
      <c r="T825" s="56">
        <f t="shared" si="928"/>
        <v>0</v>
      </c>
      <c r="U825" s="89">
        <f t="shared" si="928"/>
        <v>2044811.5100000002</v>
      </c>
      <c r="V825" s="56">
        <f t="shared" si="928"/>
        <v>0</v>
      </c>
      <c r="W825" s="56">
        <f t="shared" si="926"/>
        <v>438188.48999999987</v>
      </c>
      <c r="X825" s="56">
        <f t="shared" si="927"/>
        <v>0</v>
      </c>
      <c r="Y825" s="56">
        <f t="shared" si="927"/>
        <v>0</v>
      </c>
    </row>
    <row r="826" spans="2:25" s="53" customFormat="1" x14ac:dyDescent="0.2">
      <c r="B826" s="54" t="s">
        <v>115</v>
      </c>
      <c r="C826" s="55"/>
      <c r="D826" s="56">
        <f t="shared" ref="D826:S841" si="929">SUMIFS(D$424:D$616,$A$424:$A$616,$B826)</f>
        <v>2483000</v>
      </c>
      <c r="E826" s="56">
        <f t="shared" si="929"/>
        <v>0</v>
      </c>
      <c r="F826" s="56">
        <f t="shared" si="929"/>
        <v>2483000</v>
      </c>
      <c r="G826" s="56">
        <f t="shared" si="929"/>
        <v>2483000</v>
      </c>
      <c r="H826" s="56">
        <f t="shared" si="929"/>
        <v>0</v>
      </c>
      <c r="I826" s="56">
        <f t="shared" si="929"/>
        <v>0</v>
      </c>
      <c r="J826" s="56">
        <f t="shared" si="929"/>
        <v>0</v>
      </c>
      <c r="K826" s="56">
        <f t="shared" si="929"/>
        <v>2483000</v>
      </c>
      <c r="L826" s="89">
        <f t="shared" si="929"/>
        <v>540096.48</v>
      </c>
      <c r="M826" s="89">
        <f t="shared" si="929"/>
        <v>827969.72</v>
      </c>
      <c r="N826" s="56">
        <f t="shared" si="929"/>
        <v>676745.31</v>
      </c>
      <c r="O826" s="56">
        <f t="shared" si="929"/>
        <v>0</v>
      </c>
      <c r="P826" s="56">
        <f t="shared" si="929"/>
        <v>2044811.5100000002</v>
      </c>
      <c r="Q826" s="56">
        <f t="shared" si="929"/>
        <v>540096.48</v>
      </c>
      <c r="R826" s="56">
        <f t="shared" si="929"/>
        <v>827969.72</v>
      </c>
      <c r="S826" s="89">
        <f t="shared" si="929"/>
        <v>676745.31</v>
      </c>
      <c r="T826" s="56">
        <f t="shared" si="928"/>
        <v>0</v>
      </c>
      <c r="U826" s="89">
        <f t="shared" si="928"/>
        <v>2044811.5100000002</v>
      </c>
      <c r="V826" s="56">
        <f t="shared" si="928"/>
        <v>0</v>
      </c>
      <c r="W826" s="56">
        <f t="shared" si="926"/>
        <v>438188.48999999987</v>
      </c>
      <c r="X826" s="56">
        <f t="shared" si="927"/>
        <v>0</v>
      </c>
      <c r="Y826" s="56">
        <f t="shared" si="927"/>
        <v>0</v>
      </c>
    </row>
    <row r="827" spans="2:25" s="53" customFormat="1" x14ac:dyDescent="0.2">
      <c r="B827" s="54" t="s">
        <v>117</v>
      </c>
      <c r="C827" s="55"/>
      <c r="D827" s="56">
        <f t="shared" si="929"/>
        <v>2653000</v>
      </c>
      <c r="E827" s="56">
        <f t="shared" si="929"/>
        <v>0</v>
      </c>
      <c r="F827" s="56">
        <f t="shared" si="929"/>
        <v>2653000</v>
      </c>
      <c r="G827" s="56">
        <f t="shared" si="929"/>
        <v>2653000</v>
      </c>
      <c r="H827" s="56">
        <f t="shared" si="929"/>
        <v>0</v>
      </c>
      <c r="I827" s="56">
        <f t="shared" si="929"/>
        <v>0</v>
      </c>
      <c r="J827" s="56">
        <f t="shared" si="929"/>
        <v>0</v>
      </c>
      <c r="K827" s="56">
        <f t="shared" si="929"/>
        <v>2653000</v>
      </c>
      <c r="L827" s="89">
        <f t="shared" si="929"/>
        <v>587529.5</v>
      </c>
      <c r="M827" s="89">
        <f t="shared" si="929"/>
        <v>703574.85</v>
      </c>
      <c r="N827" s="56">
        <f t="shared" si="929"/>
        <v>593758.44000000006</v>
      </c>
      <c r="O827" s="56">
        <f t="shared" si="929"/>
        <v>0</v>
      </c>
      <c r="P827" s="56">
        <f t="shared" si="929"/>
        <v>1884862.7899999998</v>
      </c>
      <c r="Q827" s="56">
        <f t="shared" si="929"/>
        <v>587529.5</v>
      </c>
      <c r="R827" s="56">
        <f t="shared" si="929"/>
        <v>703574.85</v>
      </c>
      <c r="S827" s="89">
        <f t="shared" si="929"/>
        <v>593758.44000000006</v>
      </c>
      <c r="T827" s="56">
        <f t="shared" si="928"/>
        <v>0</v>
      </c>
      <c r="U827" s="89">
        <f t="shared" si="928"/>
        <v>1884862.79</v>
      </c>
      <c r="V827" s="56">
        <f t="shared" si="928"/>
        <v>0</v>
      </c>
      <c r="W827" s="56">
        <f t="shared" si="926"/>
        <v>768137.21</v>
      </c>
      <c r="X827" s="56">
        <f t="shared" si="927"/>
        <v>0</v>
      </c>
      <c r="Y827" s="56">
        <f t="shared" si="927"/>
        <v>-1.1641532182693481E-10</v>
      </c>
    </row>
    <row r="828" spans="2:25" s="53" customFormat="1" x14ac:dyDescent="0.2">
      <c r="B828" s="54" t="s">
        <v>119</v>
      </c>
      <c r="C828" s="55"/>
      <c r="D828" s="56">
        <f t="shared" si="929"/>
        <v>2653000</v>
      </c>
      <c r="E828" s="56">
        <f t="shared" si="929"/>
        <v>0</v>
      </c>
      <c r="F828" s="56">
        <f t="shared" si="929"/>
        <v>2653000</v>
      </c>
      <c r="G828" s="56">
        <f t="shared" si="929"/>
        <v>2653000</v>
      </c>
      <c r="H828" s="56">
        <f t="shared" si="929"/>
        <v>0</v>
      </c>
      <c r="I828" s="56">
        <f t="shared" si="929"/>
        <v>0</v>
      </c>
      <c r="J828" s="56">
        <f t="shared" si="929"/>
        <v>0</v>
      </c>
      <c r="K828" s="56">
        <f t="shared" si="929"/>
        <v>2653000</v>
      </c>
      <c r="L828" s="89">
        <f t="shared" si="929"/>
        <v>587529.5</v>
      </c>
      <c r="M828" s="89">
        <f t="shared" si="929"/>
        <v>703574.85</v>
      </c>
      <c r="N828" s="56">
        <f t="shared" si="929"/>
        <v>593758.44000000006</v>
      </c>
      <c r="O828" s="56">
        <f t="shared" si="929"/>
        <v>0</v>
      </c>
      <c r="P828" s="56">
        <f t="shared" si="929"/>
        <v>1884862.7899999998</v>
      </c>
      <c r="Q828" s="56">
        <f t="shared" si="929"/>
        <v>587529.5</v>
      </c>
      <c r="R828" s="56">
        <f t="shared" si="929"/>
        <v>703574.85</v>
      </c>
      <c r="S828" s="89">
        <f t="shared" si="929"/>
        <v>593758.44000000006</v>
      </c>
      <c r="T828" s="56">
        <f t="shared" si="928"/>
        <v>0</v>
      </c>
      <c r="U828" s="89">
        <f t="shared" si="928"/>
        <v>1884862.79</v>
      </c>
      <c r="V828" s="56">
        <f t="shared" si="928"/>
        <v>0</v>
      </c>
      <c r="W828" s="56">
        <f t="shared" si="926"/>
        <v>768137.21</v>
      </c>
      <c r="X828" s="56">
        <f t="shared" si="927"/>
        <v>0</v>
      </c>
      <c r="Y828" s="56">
        <f t="shared" si="927"/>
        <v>-1.1641532182693481E-10</v>
      </c>
    </row>
    <row r="829" spans="2:25" s="53" customFormat="1" x14ac:dyDescent="0.2">
      <c r="B829" s="54" t="s">
        <v>121</v>
      </c>
      <c r="C829" s="55"/>
      <c r="D829" s="56">
        <f t="shared" si="929"/>
        <v>2653000</v>
      </c>
      <c r="E829" s="56">
        <f t="shared" si="929"/>
        <v>0</v>
      </c>
      <c r="F829" s="56">
        <f t="shared" si="929"/>
        <v>2653000</v>
      </c>
      <c r="G829" s="56">
        <f t="shared" si="929"/>
        <v>2653000</v>
      </c>
      <c r="H829" s="56">
        <f t="shared" si="929"/>
        <v>0</v>
      </c>
      <c r="I829" s="56">
        <f t="shared" si="929"/>
        <v>0</v>
      </c>
      <c r="J829" s="56">
        <f t="shared" si="929"/>
        <v>0</v>
      </c>
      <c r="K829" s="56">
        <f t="shared" si="929"/>
        <v>2653000</v>
      </c>
      <c r="L829" s="89">
        <f t="shared" si="929"/>
        <v>587529.5</v>
      </c>
      <c r="M829" s="89">
        <f t="shared" si="929"/>
        <v>703574.85</v>
      </c>
      <c r="N829" s="56">
        <f t="shared" si="929"/>
        <v>593758.44000000006</v>
      </c>
      <c r="O829" s="56">
        <f t="shared" si="929"/>
        <v>0</v>
      </c>
      <c r="P829" s="56">
        <f t="shared" si="929"/>
        <v>1884862.7899999998</v>
      </c>
      <c r="Q829" s="56">
        <f t="shared" si="929"/>
        <v>587529.5</v>
      </c>
      <c r="R829" s="56">
        <f t="shared" si="929"/>
        <v>703574.85</v>
      </c>
      <c r="S829" s="89">
        <f t="shared" si="929"/>
        <v>593758.44000000006</v>
      </c>
      <c r="T829" s="56">
        <f t="shared" si="928"/>
        <v>0</v>
      </c>
      <c r="U829" s="89">
        <f t="shared" si="928"/>
        <v>1884862.79</v>
      </c>
      <c r="V829" s="56">
        <f t="shared" si="928"/>
        <v>0</v>
      </c>
      <c r="W829" s="56">
        <f t="shared" si="926"/>
        <v>768137.21</v>
      </c>
      <c r="X829" s="56">
        <f t="shared" si="927"/>
        <v>0</v>
      </c>
      <c r="Y829" s="56">
        <f t="shared" si="927"/>
        <v>-1.1641532182693481E-10</v>
      </c>
    </row>
    <row r="830" spans="2:25" s="53" customFormat="1" x14ac:dyDescent="0.2">
      <c r="B830" s="54" t="s">
        <v>123</v>
      </c>
      <c r="C830" s="55"/>
      <c r="D830" s="56">
        <f t="shared" si="929"/>
        <v>3085000</v>
      </c>
      <c r="E830" s="56">
        <f t="shared" si="929"/>
        <v>0</v>
      </c>
      <c r="F830" s="56">
        <f t="shared" si="929"/>
        <v>3085000</v>
      </c>
      <c r="G830" s="56">
        <f t="shared" si="929"/>
        <v>3085000</v>
      </c>
      <c r="H830" s="56">
        <f t="shared" si="929"/>
        <v>0</v>
      </c>
      <c r="I830" s="56">
        <f t="shared" si="929"/>
        <v>0</v>
      </c>
      <c r="J830" s="56">
        <f t="shared" si="929"/>
        <v>0</v>
      </c>
      <c r="K830" s="56">
        <f t="shared" si="929"/>
        <v>3085000</v>
      </c>
      <c r="L830" s="89">
        <f t="shared" si="929"/>
        <v>676248.36</v>
      </c>
      <c r="M830" s="89">
        <f t="shared" si="929"/>
        <v>731614.44000000006</v>
      </c>
      <c r="N830" s="56">
        <f t="shared" si="929"/>
        <v>714547.85</v>
      </c>
      <c r="O830" s="56">
        <f t="shared" si="929"/>
        <v>0</v>
      </c>
      <c r="P830" s="56">
        <f t="shared" si="929"/>
        <v>2122410.65</v>
      </c>
      <c r="Q830" s="56">
        <f t="shared" si="929"/>
        <v>616185.00000000012</v>
      </c>
      <c r="R830" s="56">
        <f t="shared" si="929"/>
        <v>789835.44000000006</v>
      </c>
      <c r="S830" s="89">
        <f t="shared" si="929"/>
        <v>709855.44</v>
      </c>
      <c r="T830" s="56">
        <f t="shared" si="928"/>
        <v>0</v>
      </c>
      <c r="U830" s="89">
        <f t="shared" si="928"/>
        <v>2115875.88</v>
      </c>
      <c r="V830" s="56">
        <f t="shared" si="928"/>
        <v>0</v>
      </c>
      <c r="W830" s="56">
        <f t="shared" si="926"/>
        <v>962589.35000000009</v>
      </c>
      <c r="X830" s="56">
        <f t="shared" si="927"/>
        <v>0</v>
      </c>
      <c r="Y830" s="56">
        <f t="shared" si="927"/>
        <v>6534.7700000000186</v>
      </c>
    </row>
    <row r="831" spans="2:25" s="53" customFormat="1" x14ac:dyDescent="0.2">
      <c r="B831" s="54" t="s">
        <v>125</v>
      </c>
      <c r="C831" s="55"/>
      <c r="D831" s="56">
        <f t="shared" si="929"/>
        <v>3085000</v>
      </c>
      <c r="E831" s="56">
        <f t="shared" si="929"/>
        <v>0</v>
      </c>
      <c r="F831" s="56">
        <f t="shared" si="929"/>
        <v>3085000</v>
      </c>
      <c r="G831" s="56">
        <f t="shared" si="929"/>
        <v>3085000</v>
      </c>
      <c r="H831" s="56">
        <f t="shared" si="929"/>
        <v>0</v>
      </c>
      <c r="I831" s="56">
        <f t="shared" si="929"/>
        <v>0</v>
      </c>
      <c r="J831" s="56">
        <f t="shared" si="929"/>
        <v>0</v>
      </c>
      <c r="K831" s="56">
        <f t="shared" si="929"/>
        <v>3085000</v>
      </c>
      <c r="L831" s="89">
        <f t="shared" si="929"/>
        <v>676248.36</v>
      </c>
      <c r="M831" s="89">
        <f t="shared" si="929"/>
        <v>731614.44000000006</v>
      </c>
      <c r="N831" s="56">
        <f t="shared" si="929"/>
        <v>714547.85</v>
      </c>
      <c r="O831" s="56">
        <f t="shared" si="929"/>
        <v>0</v>
      </c>
      <c r="P831" s="56">
        <f t="shared" si="929"/>
        <v>2122410.65</v>
      </c>
      <c r="Q831" s="56">
        <f t="shared" si="929"/>
        <v>616185.00000000012</v>
      </c>
      <c r="R831" s="56">
        <f t="shared" si="929"/>
        <v>789835.44000000006</v>
      </c>
      <c r="S831" s="89">
        <f t="shared" si="929"/>
        <v>709855.44</v>
      </c>
      <c r="T831" s="56">
        <f t="shared" si="928"/>
        <v>0</v>
      </c>
      <c r="U831" s="89">
        <f t="shared" si="928"/>
        <v>2115875.88</v>
      </c>
      <c r="V831" s="56">
        <f t="shared" si="928"/>
        <v>0</v>
      </c>
      <c r="W831" s="56">
        <f t="shared" si="926"/>
        <v>962589.35000000009</v>
      </c>
      <c r="X831" s="56">
        <f t="shared" si="927"/>
        <v>0</v>
      </c>
      <c r="Y831" s="56">
        <f t="shared" si="927"/>
        <v>6534.7700000000186</v>
      </c>
    </row>
    <row r="832" spans="2:25" s="53" customFormat="1" x14ac:dyDescent="0.2">
      <c r="B832" s="54" t="s">
        <v>127</v>
      </c>
      <c r="C832" s="55"/>
      <c r="D832" s="56">
        <f t="shared" si="929"/>
        <v>3085000</v>
      </c>
      <c r="E832" s="56">
        <f t="shared" si="929"/>
        <v>0</v>
      </c>
      <c r="F832" s="56">
        <f t="shared" si="929"/>
        <v>3085000</v>
      </c>
      <c r="G832" s="56">
        <f t="shared" si="929"/>
        <v>3085000</v>
      </c>
      <c r="H832" s="56">
        <f t="shared" si="929"/>
        <v>0</v>
      </c>
      <c r="I832" s="56">
        <f t="shared" si="929"/>
        <v>0</v>
      </c>
      <c r="J832" s="56">
        <f t="shared" si="929"/>
        <v>0</v>
      </c>
      <c r="K832" s="56">
        <f t="shared" si="929"/>
        <v>3085000</v>
      </c>
      <c r="L832" s="89">
        <f t="shared" si="929"/>
        <v>676248.36</v>
      </c>
      <c r="M832" s="89">
        <f t="shared" si="929"/>
        <v>731614.44000000006</v>
      </c>
      <c r="N832" s="56">
        <f t="shared" si="929"/>
        <v>714547.85</v>
      </c>
      <c r="O832" s="56">
        <f t="shared" si="929"/>
        <v>0</v>
      </c>
      <c r="P832" s="56">
        <f t="shared" si="929"/>
        <v>2122410.65</v>
      </c>
      <c r="Q832" s="56">
        <f t="shared" si="929"/>
        <v>616185.00000000012</v>
      </c>
      <c r="R832" s="56">
        <f t="shared" si="929"/>
        <v>789835.44000000006</v>
      </c>
      <c r="S832" s="89">
        <f t="shared" si="929"/>
        <v>709855.44</v>
      </c>
      <c r="T832" s="56">
        <f t="shared" si="928"/>
        <v>0</v>
      </c>
      <c r="U832" s="89">
        <f t="shared" si="928"/>
        <v>2115875.88</v>
      </c>
      <c r="V832" s="56">
        <f t="shared" si="928"/>
        <v>0</v>
      </c>
      <c r="W832" s="56">
        <f t="shared" si="926"/>
        <v>962589.35000000009</v>
      </c>
      <c r="X832" s="56">
        <f t="shared" si="927"/>
        <v>0</v>
      </c>
      <c r="Y832" s="56">
        <f t="shared" si="927"/>
        <v>6534.7700000000186</v>
      </c>
    </row>
    <row r="833" spans="2:25" s="53" customFormat="1" x14ac:dyDescent="0.2">
      <c r="B833" s="54" t="s">
        <v>129</v>
      </c>
      <c r="C833" s="55"/>
      <c r="D833" s="56">
        <f t="shared" si="929"/>
        <v>14583000</v>
      </c>
      <c r="E833" s="56">
        <f t="shared" si="929"/>
        <v>0</v>
      </c>
      <c r="F833" s="56">
        <f t="shared" si="929"/>
        <v>14583000</v>
      </c>
      <c r="G833" s="56">
        <f t="shared" si="929"/>
        <v>14583000</v>
      </c>
      <c r="H833" s="56">
        <f t="shared" si="929"/>
        <v>0</v>
      </c>
      <c r="I833" s="56">
        <f t="shared" si="929"/>
        <v>0</v>
      </c>
      <c r="J833" s="56">
        <f t="shared" si="929"/>
        <v>0</v>
      </c>
      <c r="K833" s="56">
        <f t="shared" si="929"/>
        <v>14583000</v>
      </c>
      <c r="L833" s="89">
        <f t="shared" si="929"/>
        <v>3552628</v>
      </c>
      <c r="M833" s="89">
        <f t="shared" si="929"/>
        <v>3904932.01</v>
      </c>
      <c r="N833" s="56">
        <f t="shared" si="929"/>
        <v>3646022.01</v>
      </c>
      <c r="O833" s="56">
        <f t="shared" si="929"/>
        <v>0</v>
      </c>
      <c r="P833" s="56">
        <f t="shared" si="929"/>
        <v>11103582.02</v>
      </c>
      <c r="Q833" s="56">
        <f t="shared" si="929"/>
        <v>3189604.65</v>
      </c>
      <c r="R833" s="56">
        <f t="shared" si="929"/>
        <v>3405208.26</v>
      </c>
      <c r="S833" s="89">
        <f t="shared" si="929"/>
        <v>3469050.7199999997</v>
      </c>
      <c r="T833" s="56">
        <f t="shared" si="928"/>
        <v>0</v>
      </c>
      <c r="U833" s="89">
        <f t="shared" si="928"/>
        <v>10063863.629999999</v>
      </c>
      <c r="V833" s="56">
        <f t="shared" si="928"/>
        <v>0</v>
      </c>
      <c r="W833" s="56">
        <f t="shared" si="926"/>
        <v>3479417.98</v>
      </c>
      <c r="X833" s="56">
        <f t="shared" si="927"/>
        <v>0</v>
      </c>
      <c r="Y833" s="56">
        <f t="shared" si="927"/>
        <v>1039718.3900000001</v>
      </c>
    </row>
    <row r="834" spans="2:25" s="53" customFormat="1" x14ac:dyDescent="0.2">
      <c r="B834" s="54" t="s">
        <v>131</v>
      </c>
      <c r="C834" s="55"/>
      <c r="D834" s="56">
        <f t="shared" si="929"/>
        <v>14583000</v>
      </c>
      <c r="E834" s="56">
        <f t="shared" si="929"/>
        <v>0</v>
      </c>
      <c r="F834" s="56">
        <f t="shared" si="929"/>
        <v>14583000</v>
      </c>
      <c r="G834" s="56">
        <f t="shared" si="929"/>
        <v>14583000</v>
      </c>
      <c r="H834" s="56">
        <f t="shared" si="929"/>
        <v>0</v>
      </c>
      <c r="I834" s="56">
        <f t="shared" si="929"/>
        <v>0</v>
      </c>
      <c r="J834" s="56">
        <f t="shared" si="929"/>
        <v>0</v>
      </c>
      <c r="K834" s="56">
        <f t="shared" si="929"/>
        <v>14583000</v>
      </c>
      <c r="L834" s="89">
        <f t="shared" si="929"/>
        <v>3552628</v>
      </c>
      <c r="M834" s="89">
        <f t="shared" si="929"/>
        <v>3904932.01</v>
      </c>
      <c r="N834" s="56">
        <f t="shared" si="929"/>
        <v>3646022.01</v>
      </c>
      <c r="O834" s="56">
        <f t="shared" si="929"/>
        <v>0</v>
      </c>
      <c r="P834" s="56">
        <f t="shared" si="929"/>
        <v>11103582.02</v>
      </c>
      <c r="Q834" s="56">
        <f t="shared" si="929"/>
        <v>3189604.65</v>
      </c>
      <c r="R834" s="56">
        <f t="shared" si="929"/>
        <v>3405208.26</v>
      </c>
      <c r="S834" s="89">
        <f t="shared" si="929"/>
        <v>3469050.7199999997</v>
      </c>
      <c r="T834" s="56">
        <f t="shared" si="928"/>
        <v>0</v>
      </c>
      <c r="U834" s="89">
        <f t="shared" si="928"/>
        <v>10063863.629999999</v>
      </c>
      <c r="V834" s="56">
        <f t="shared" si="928"/>
        <v>0</v>
      </c>
      <c r="W834" s="56">
        <f t="shared" si="926"/>
        <v>3479417.98</v>
      </c>
      <c r="X834" s="56">
        <f t="shared" si="927"/>
        <v>0</v>
      </c>
      <c r="Y834" s="56">
        <f t="shared" si="927"/>
        <v>1039718.3900000001</v>
      </c>
    </row>
    <row r="835" spans="2:25" s="53" customFormat="1" x14ac:dyDescent="0.2">
      <c r="B835" s="54" t="s">
        <v>133</v>
      </c>
      <c r="C835" s="55"/>
      <c r="D835" s="56">
        <f t="shared" si="929"/>
        <v>14583000</v>
      </c>
      <c r="E835" s="56">
        <f t="shared" si="929"/>
        <v>0</v>
      </c>
      <c r="F835" s="56">
        <f t="shared" si="929"/>
        <v>14583000</v>
      </c>
      <c r="G835" s="56">
        <f t="shared" si="929"/>
        <v>14583000</v>
      </c>
      <c r="H835" s="56">
        <f t="shared" si="929"/>
        <v>0</v>
      </c>
      <c r="I835" s="56">
        <f t="shared" si="929"/>
        <v>0</v>
      </c>
      <c r="J835" s="56">
        <f t="shared" si="929"/>
        <v>0</v>
      </c>
      <c r="K835" s="56">
        <f t="shared" si="929"/>
        <v>14583000</v>
      </c>
      <c r="L835" s="89">
        <f t="shared" si="929"/>
        <v>3552628</v>
      </c>
      <c r="M835" s="89">
        <f t="shared" si="929"/>
        <v>3904932.01</v>
      </c>
      <c r="N835" s="56">
        <f t="shared" si="929"/>
        <v>3646022.01</v>
      </c>
      <c r="O835" s="56">
        <f t="shared" si="929"/>
        <v>0</v>
      </c>
      <c r="P835" s="56">
        <f t="shared" si="929"/>
        <v>11103582.02</v>
      </c>
      <c r="Q835" s="56">
        <f t="shared" si="929"/>
        <v>3189604.65</v>
      </c>
      <c r="R835" s="56">
        <f t="shared" si="929"/>
        <v>3405208.26</v>
      </c>
      <c r="S835" s="89">
        <f t="shared" si="929"/>
        <v>3469050.7199999997</v>
      </c>
      <c r="T835" s="56">
        <f t="shared" si="928"/>
        <v>0</v>
      </c>
      <c r="U835" s="89">
        <f t="shared" si="928"/>
        <v>10063863.629999999</v>
      </c>
      <c r="V835" s="56">
        <f t="shared" si="928"/>
        <v>0</v>
      </c>
      <c r="W835" s="56">
        <f t="shared" si="926"/>
        <v>3479417.98</v>
      </c>
      <c r="X835" s="56">
        <f t="shared" si="927"/>
        <v>0</v>
      </c>
      <c r="Y835" s="56">
        <f t="shared" si="927"/>
        <v>1039718.3900000001</v>
      </c>
    </row>
    <row r="836" spans="2:25" s="53" customFormat="1" x14ac:dyDescent="0.2">
      <c r="B836" s="54" t="s">
        <v>136</v>
      </c>
      <c r="C836" s="55"/>
      <c r="D836" s="56">
        <f t="shared" si="929"/>
        <v>3243000</v>
      </c>
      <c r="E836" s="56">
        <f t="shared" si="929"/>
        <v>0</v>
      </c>
      <c r="F836" s="56">
        <f t="shared" si="929"/>
        <v>3243000</v>
      </c>
      <c r="G836" s="56">
        <f t="shared" si="929"/>
        <v>3243000</v>
      </c>
      <c r="H836" s="56">
        <f t="shared" si="929"/>
        <v>0</v>
      </c>
      <c r="I836" s="56">
        <f t="shared" si="929"/>
        <v>0</v>
      </c>
      <c r="J836" s="56">
        <f t="shared" si="929"/>
        <v>0</v>
      </c>
      <c r="K836" s="56">
        <f t="shared" si="929"/>
        <v>3243000</v>
      </c>
      <c r="L836" s="89">
        <f t="shared" si="929"/>
        <v>770099.6399999999</v>
      </c>
      <c r="M836" s="89">
        <f t="shared" si="929"/>
        <v>902259.80999999982</v>
      </c>
      <c r="N836" s="56">
        <f t="shared" si="929"/>
        <v>822490.90999999992</v>
      </c>
      <c r="O836" s="56">
        <f t="shared" si="929"/>
        <v>0</v>
      </c>
      <c r="P836" s="56">
        <f t="shared" si="929"/>
        <v>2494850.36</v>
      </c>
      <c r="Q836" s="56">
        <f t="shared" si="929"/>
        <v>770099.6399999999</v>
      </c>
      <c r="R836" s="56">
        <f t="shared" si="929"/>
        <v>902259.81</v>
      </c>
      <c r="S836" s="89">
        <f t="shared" si="929"/>
        <v>822490.90999999992</v>
      </c>
      <c r="T836" s="56">
        <f t="shared" si="928"/>
        <v>0</v>
      </c>
      <c r="U836" s="89">
        <f t="shared" si="928"/>
        <v>2494850.3600000003</v>
      </c>
      <c r="V836" s="56">
        <f t="shared" si="928"/>
        <v>0</v>
      </c>
      <c r="W836" s="56">
        <f t="shared" si="926"/>
        <v>748149.64000000013</v>
      </c>
      <c r="X836" s="56">
        <f t="shared" si="927"/>
        <v>0</v>
      </c>
      <c r="Y836" s="56">
        <f t="shared" si="927"/>
        <v>-2.3283064365386963E-10</v>
      </c>
    </row>
    <row r="837" spans="2:25" s="53" customFormat="1" x14ac:dyDescent="0.2">
      <c r="B837" s="54" t="s">
        <v>138</v>
      </c>
      <c r="C837" s="55"/>
      <c r="D837" s="56">
        <f t="shared" si="929"/>
        <v>3243000</v>
      </c>
      <c r="E837" s="56">
        <f t="shared" si="929"/>
        <v>0</v>
      </c>
      <c r="F837" s="56">
        <f t="shared" si="929"/>
        <v>3243000</v>
      </c>
      <c r="G837" s="56">
        <f t="shared" si="929"/>
        <v>3243000</v>
      </c>
      <c r="H837" s="56">
        <f t="shared" si="929"/>
        <v>0</v>
      </c>
      <c r="I837" s="56">
        <f t="shared" si="929"/>
        <v>0</v>
      </c>
      <c r="J837" s="56">
        <f t="shared" si="929"/>
        <v>0</v>
      </c>
      <c r="K837" s="56">
        <f t="shared" si="929"/>
        <v>3243000</v>
      </c>
      <c r="L837" s="89">
        <f t="shared" si="929"/>
        <v>770099.6399999999</v>
      </c>
      <c r="M837" s="89">
        <f t="shared" si="929"/>
        <v>902259.80999999982</v>
      </c>
      <c r="N837" s="56">
        <f t="shared" si="929"/>
        <v>822490.90999999992</v>
      </c>
      <c r="O837" s="56">
        <f t="shared" si="929"/>
        <v>0</v>
      </c>
      <c r="P837" s="56">
        <f t="shared" si="929"/>
        <v>2494850.36</v>
      </c>
      <c r="Q837" s="56">
        <f t="shared" si="929"/>
        <v>770099.6399999999</v>
      </c>
      <c r="R837" s="56">
        <f t="shared" si="929"/>
        <v>902259.81</v>
      </c>
      <c r="S837" s="89">
        <f t="shared" si="929"/>
        <v>822490.90999999992</v>
      </c>
      <c r="T837" s="56">
        <f t="shared" si="928"/>
        <v>0</v>
      </c>
      <c r="U837" s="89">
        <f t="shared" si="928"/>
        <v>2494850.3600000003</v>
      </c>
      <c r="V837" s="56">
        <f t="shared" si="928"/>
        <v>0</v>
      </c>
      <c r="W837" s="56">
        <f t="shared" si="926"/>
        <v>748149.64000000013</v>
      </c>
      <c r="X837" s="56">
        <f t="shared" si="927"/>
        <v>0</v>
      </c>
      <c r="Y837" s="56">
        <f t="shared" si="927"/>
        <v>-2.3283064365386963E-10</v>
      </c>
    </row>
    <row r="838" spans="2:25" s="53" customFormat="1" x14ac:dyDescent="0.2">
      <c r="B838" s="54" t="s">
        <v>140</v>
      </c>
      <c r="C838" s="55"/>
      <c r="D838" s="56">
        <f t="shared" si="929"/>
        <v>3243000</v>
      </c>
      <c r="E838" s="56">
        <f t="shared" si="929"/>
        <v>0</v>
      </c>
      <c r="F838" s="56">
        <f t="shared" si="929"/>
        <v>3243000</v>
      </c>
      <c r="G838" s="56">
        <f t="shared" si="929"/>
        <v>3243000</v>
      </c>
      <c r="H838" s="56">
        <f t="shared" si="929"/>
        <v>0</v>
      </c>
      <c r="I838" s="56">
        <f t="shared" si="929"/>
        <v>0</v>
      </c>
      <c r="J838" s="56">
        <f t="shared" si="929"/>
        <v>0</v>
      </c>
      <c r="K838" s="56">
        <f t="shared" si="929"/>
        <v>3243000</v>
      </c>
      <c r="L838" s="89">
        <f t="shared" si="929"/>
        <v>770099.6399999999</v>
      </c>
      <c r="M838" s="89">
        <f t="shared" si="929"/>
        <v>902259.80999999982</v>
      </c>
      <c r="N838" s="56">
        <f t="shared" si="929"/>
        <v>822490.90999999992</v>
      </c>
      <c r="O838" s="56">
        <f t="shared" si="929"/>
        <v>0</v>
      </c>
      <c r="P838" s="56">
        <f t="shared" si="929"/>
        <v>2494850.36</v>
      </c>
      <c r="Q838" s="56">
        <f t="shared" si="929"/>
        <v>770099.6399999999</v>
      </c>
      <c r="R838" s="56">
        <f t="shared" si="929"/>
        <v>902259.81</v>
      </c>
      <c r="S838" s="89">
        <f t="shared" si="929"/>
        <v>822490.90999999992</v>
      </c>
      <c r="T838" s="56">
        <f t="shared" si="928"/>
        <v>0</v>
      </c>
      <c r="U838" s="89">
        <f t="shared" si="928"/>
        <v>2494850.3600000003</v>
      </c>
      <c r="V838" s="56">
        <f t="shared" si="928"/>
        <v>0</v>
      </c>
      <c r="W838" s="56">
        <f t="shared" si="926"/>
        <v>748149.64000000013</v>
      </c>
      <c r="X838" s="56">
        <f t="shared" si="927"/>
        <v>0</v>
      </c>
      <c r="Y838" s="56">
        <f t="shared" si="927"/>
        <v>-2.3283064365386963E-10</v>
      </c>
    </row>
    <row r="839" spans="2:25" s="53" customFormat="1" x14ac:dyDescent="0.2">
      <c r="B839" s="54" t="s">
        <v>142</v>
      </c>
      <c r="C839" s="55"/>
      <c r="D839" s="56">
        <f t="shared" si="929"/>
        <v>3053000</v>
      </c>
      <c r="E839" s="56">
        <f t="shared" si="929"/>
        <v>0</v>
      </c>
      <c r="F839" s="56">
        <f t="shared" si="929"/>
        <v>3053000</v>
      </c>
      <c r="G839" s="56">
        <f t="shared" si="929"/>
        <v>3053000</v>
      </c>
      <c r="H839" s="56">
        <f t="shared" si="929"/>
        <v>0</v>
      </c>
      <c r="I839" s="56">
        <f t="shared" si="929"/>
        <v>0</v>
      </c>
      <c r="J839" s="56">
        <f t="shared" si="929"/>
        <v>0</v>
      </c>
      <c r="K839" s="56">
        <f t="shared" si="929"/>
        <v>3053000</v>
      </c>
      <c r="L839" s="89">
        <f t="shared" si="929"/>
        <v>711683.88</v>
      </c>
      <c r="M839" s="89">
        <f t="shared" si="929"/>
        <v>761581.44000000006</v>
      </c>
      <c r="N839" s="56">
        <f t="shared" si="929"/>
        <v>837073.55999999994</v>
      </c>
      <c r="O839" s="56">
        <f t="shared" si="929"/>
        <v>0</v>
      </c>
      <c r="P839" s="56">
        <f t="shared" si="929"/>
        <v>2310338.88</v>
      </c>
      <c r="Q839" s="56">
        <f t="shared" si="929"/>
        <v>695637.96000000008</v>
      </c>
      <c r="R839" s="56">
        <f t="shared" si="929"/>
        <v>757962.26</v>
      </c>
      <c r="S839" s="89">
        <f t="shared" si="929"/>
        <v>837073.55999999994</v>
      </c>
      <c r="T839" s="56">
        <f t="shared" si="928"/>
        <v>0</v>
      </c>
      <c r="U839" s="89">
        <f t="shared" si="928"/>
        <v>2290673.7799999998</v>
      </c>
      <c r="V839" s="56">
        <f t="shared" si="928"/>
        <v>0</v>
      </c>
      <c r="W839" s="56">
        <f t="shared" si="926"/>
        <v>742661.12000000011</v>
      </c>
      <c r="X839" s="56">
        <f t="shared" si="927"/>
        <v>0</v>
      </c>
      <c r="Y839" s="56">
        <f t="shared" si="927"/>
        <v>19665.099999999977</v>
      </c>
    </row>
    <row r="840" spans="2:25" s="53" customFormat="1" x14ac:dyDescent="0.2">
      <c r="B840" s="54" t="s">
        <v>144</v>
      </c>
      <c r="C840" s="55"/>
      <c r="D840" s="56">
        <f t="shared" si="929"/>
        <v>3053000</v>
      </c>
      <c r="E840" s="56">
        <f t="shared" si="929"/>
        <v>0</v>
      </c>
      <c r="F840" s="56">
        <f t="shared" si="929"/>
        <v>3053000</v>
      </c>
      <c r="G840" s="56">
        <f t="shared" si="929"/>
        <v>3053000</v>
      </c>
      <c r="H840" s="56">
        <f t="shared" si="929"/>
        <v>0</v>
      </c>
      <c r="I840" s="56">
        <f t="shared" si="929"/>
        <v>0</v>
      </c>
      <c r="J840" s="56">
        <f t="shared" si="929"/>
        <v>0</v>
      </c>
      <c r="K840" s="56">
        <f t="shared" si="929"/>
        <v>3053000</v>
      </c>
      <c r="L840" s="89">
        <f t="shared" si="929"/>
        <v>711683.88</v>
      </c>
      <c r="M840" s="89">
        <f t="shared" si="929"/>
        <v>761581.44000000006</v>
      </c>
      <c r="N840" s="56">
        <f t="shared" si="929"/>
        <v>837073.55999999994</v>
      </c>
      <c r="O840" s="56">
        <f t="shared" si="929"/>
        <v>0</v>
      </c>
      <c r="P840" s="56">
        <f t="shared" si="929"/>
        <v>2310338.88</v>
      </c>
      <c r="Q840" s="56">
        <f t="shared" si="929"/>
        <v>695637.96000000008</v>
      </c>
      <c r="R840" s="56">
        <f t="shared" si="929"/>
        <v>757962.26</v>
      </c>
      <c r="S840" s="89">
        <f t="shared" si="929"/>
        <v>837073.55999999994</v>
      </c>
      <c r="T840" s="56">
        <f t="shared" si="928"/>
        <v>0</v>
      </c>
      <c r="U840" s="89">
        <f t="shared" si="928"/>
        <v>2290673.7799999998</v>
      </c>
      <c r="V840" s="56">
        <f t="shared" si="928"/>
        <v>0</v>
      </c>
      <c r="W840" s="56">
        <f t="shared" si="926"/>
        <v>742661.12000000011</v>
      </c>
      <c r="X840" s="56">
        <f t="shared" si="927"/>
        <v>0</v>
      </c>
      <c r="Y840" s="56">
        <f t="shared" si="927"/>
        <v>19665.099999999977</v>
      </c>
    </row>
    <row r="841" spans="2:25" s="53" customFormat="1" x14ac:dyDescent="0.2">
      <c r="B841" s="54" t="s">
        <v>146</v>
      </c>
      <c r="C841" s="55"/>
      <c r="D841" s="56">
        <f t="shared" si="929"/>
        <v>3053000</v>
      </c>
      <c r="E841" s="56">
        <f t="shared" si="929"/>
        <v>0</v>
      </c>
      <c r="F841" s="56">
        <f t="shared" si="929"/>
        <v>3053000</v>
      </c>
      <c r="G841" s="56">
        <f t="shared" si="929"/>
        <v>3053000</v>
      </c>
      <c r="H841" s="56">
        <f t="shared" si="929"/>
        <v>0</v>
      </c>
      <c r="I841" s="56">
        <f t="shared" si="929"/>
        <v>0</v>
      </c>
      <c r="J841" s="56">
        <f t="shared" si="929"/>
        <v>0</v>
      </c>
      <c r="K841" s="56">
        <f t="shared" si="929"/>
        <v>3053000</v>
      </c>
      <c r="L841" s="89">
        <f t="shared" si="929"/>
        <v>711683.88</v>
      </c>
      <c r="M841" s="89">
        <f t="shared" si="929"/>
        <v>761581.44000000006</v>
      </c>
      <c r="N841" s="56">
        <f t="shared" si="929"/>
        <v>837073.55999999994</v>
      </c>
      <c r="O841" s="56">
        <f t="shared" si="929"/>
        <v>0</v>
      </c>
      <c r="P841" s="56">
        <f t="shared" si="929"/>
        <v>2310338.88</v>
      </c>
      <c r="Q841" s="56">
        <f t="shared" si="929"/>
        <v>695637.96000000008</v>
      </c>
      <c r="R841" s="56">
        <f t="shared" si="929"/>
        <v>757962.26</v>
      </c>
      <c r="S841" s="89">
        <f t="shared" ref="S841:Y844" si="930">SUMIFS(S$424:S$616,$A$424:$A$616,$B841)</f>
        <v>837073.55999999994</v>
      </c>
      <c r="T841" s="56">
        <f t="shared" si="930"/>
        <v>0</v>
      </c>
      <c r="U841" s="89">
        <f t="shared" si="930"/>
        <v>2290673.7799999998</v>
      </c>
      <c r="V841" s="56">
        <f t="shared" si="930"/>
        <v>0</v>
      </c>
      <c r="W841" s="56">
        <f t="shared" si="930"/>
        <v>742661.12000000011</v>
      </c>
      <c r="X841" s="56">
        <f t="shared" si="930"/>
        <v>0</v>
      </c>
      <c r="Y841" s="56">
        <f t="shared" si="930"/>
        <v>19665.099999999977</v>
      </c>
    </row>
    <row r="842" spans="2:25" s="53" customFormat="1" x14ac:dyDescent="0.2">
      <c r="B842" s="54" t="s">
        <v>148</v>
      </c>
      <c r="C842" s="55"/>
      <c r="D842" s="56">
        <f t="shared" ref="D842:S844" si="931">SUMIFS(D$424:D$616,$A$424:$A$616,$B842)</f>
        <v>2394000</v>
      </c>
      <c r="E842" s="56">
        <f t="shared" si="931"/>
        <v>158547</v>
      </c>
      <c r="F842" s="56">
        <f t="shared" si="931"/>
        <v>2552547</v>
      </c>
      <c r="G842" s="56">
        <f t="shared" si="931"/>
        <v>2394000</v>
      </c>
      <c r="H842" s="56">
        <f t="shared" si="931"/>
        <v>0</v>
      </c>
      <c r="I842" s="56">
        <f t="shared" si="931"/>
        <v>0</v>
      </c>
      <c r="J842" s="56">
        <f t="shared" si="931"/>
        <v>158547</v>
      </c>
      <c r="K842" s="56">
        <f t="shared" si="931"/>
        <v>2552547</v>
      </c>
      <c r="L842" s="89">
        <f t="shared" si="931"/>
        <v>674935.34</v>
      </c>
      <c r="M842" s="89">
        <f t="shared" si="931"/>
        <v>800836.60000000021</v>
      </c>
      <c r="N842" s="56">
        <f t="shared" si="931"/>
        <v>703919.02</v>
      </c>
      <c r="O842" s="56">
        <f t="shared" si="931"/>
        <v>0</v>
      </c>
      <c r="P842" s="56">
        <f t="shared" si="931"/>
        <v>2179690.96</v>
      </c>
      <c r="Q842" s="56">
        <f t="shared" si="931"/>
        <v>674935.34</v>
      </c>
      <c r="R842" s="56">
        <f t="shared" si="931"/>
        <v>800836.60000000021</v>
      </c>
      <c r="S842" s="89">
        <f t="shared" si="931"/>
        <v>703919.02</v>
      </c>
      <c r="T842" s="56">
        <f t="shared" si="930"/>
        <v>0</v>
      </c>
      <c r="U842" s="89">
        <f t="shared" si="930"/>
        <v>2179690.96</v>
      </c>
      <c r="V842" s="56">
        <f t="shared" si="930"/>
        <v>0</v>
      </c>
      <c r="W842" s="56">
        <f t="shared" si="930"/>
        <v>372856.0399999998</v>
      </c>
      <c r="X842" s="56">
        <f t="shared" si="930"/>
        <v>0</v>
      </c>
      <c r="Y842" s="56">
        <f t="shared" si="930"/>
        <v>0</v>
      </c>
    </row>
    <row r="843" spans="2:25" s="53" customFormat="1" x14ac:dyDescent="0.2">
      <c r="B843" s="54" t="s">
        <v>150</v>
      </c>
      <c r="C843" s="55"/>
      <c r="D843" s="56">
        <f t="shared" si="931"/>
        <v>2394000</v>
      </c>
      <c r="E843" s="56">
        <f t="shared" si="931"/>
        <v>158547</v>
      </c>
      <c r="F843" s="56">
        <f t="shared" si="931"/>
        <v>2552547</v>
      </c>
      <c r="G843" s="56">
        <f t="shared" si="931"/>
        <v>2394000</v>
      </c>
      <c r="H843" s="56">
        <f t="shared" si="931"/>
        <v>0</v>
      </c>
      <c r="I843" s="56">
        <f t="shared" si="931"/>
        <v>0</v>
      </c>
      <c r="J843" s="56">
        <f t="shared" si="931"/>
        <v>158547</v>
      </c>
      <c r="K843" s="56">
        <f t="shared" si="931"/>
        <v>2552547</v>
      </c>
      <c r="L843" s="89">
        <f t="shared" si="931"/>
        <v>674935.34</v>
      </c>
      <c r="M843" s="89">
        <f t="shared" si="931"/>
        <v>800836.60000000021</v>
      </c>
      <c r="N843" s="56">
        <f t="shared" si="931"/>
        <v>703919.02</v>
      </c>
      <c r="O843" s="56">
        <f t="shared" si="931"/>
        <v>0</v>
      </c>
      <c r="P843" s="56">
        <f t="shared" si="931"/>
        <v>2179690.96</v>
      </c>
      <c r="Q843" s="56">
        <f t="shared" si="931"/>
        <v>674935.34</v>
      </c>
      <c r="R843" s="56">
        <f t="shared" si="931"/>
        <v>800836.60000000021</v>
      </c>
      <c r="S843" s="89">
        <f t="shared" si="931"/>
        <v>703919.02</v>
      </c>
      <c r="T843" s="56">
        <f t="shared" si="930"/>
        <v>0</v>
      </c>
      <c r="U843" s="89">
        <f t="shared" si="930"/>
        <v>2179690.96</v>
      </c>
      <c r="V843" s="56">
        <f t="shared" si="930"/>
        <v>0</v>
      </c>
      <c r="W843" s="56">
        <f t="shared" si="930"/>
        <v>372856.0399999998</v>
      </c>
      <c r="X843" s="56">
        <f t="shared" si="930"/>
        <v>0</v>
      </c>
      <c r="Y843" s="56">
        <f t="shared" si="930"/>
        <v>0</v>
      </c>
    </row>
    <row r="844" spans="2:25" s="53" customFormat="1" x14ac:dyDescent="0.2">
      <c r="B844" s="54" t="s">
        <v>152</v>
      </c>
      <c r="C844" s="55"/>
      <c r="D844" s="56">
        <f t="shared" si="931"/>
        <v>2394000</v>
      </c>
      <c r="E844" s="56">
        <f t="shared" si="931"/>
        <v>158547</v>
      </c>
      <c r="F844" s="56">
        <f t="shared" si="931"/>
        <v>2552547</v>
      </c>
      <c r="G844" s="56">
        <f t="shared" si="931"/>
        <v>2394000</v>
      </c>
      <c r="H844" s="56">
        <f t="shared" si="931"/>
        <v>0</v>
      </c>
      <c r="I844" s="56">
        <f t="shared" si="931"/>
        <v>0</v>
      </c>
      <c r="J844" s="56">
        <f t="shared" si="931"/>
        <v>158547</v>
      </c>
      <c r="K844" s="56">
        <f t="shared" si="931"/>
        <v>2552547</v>
      </c>
      <c r="L844" s="89">
        <f t="shared" si="931"/>
        <v>674935.34</v>
      </c>
      <c r="M844" s="89">
        <f t="shared" si="931"/>
        <v>800836.60000000021</v>
      </c>
      <c r="N844" s="56">
        <f t="shared" si="931"/>
        <v>703919.02</v>
      </c>
      <c r="O844" s="56">
        <f t="shared" si="931"/>
        <v>0</v>
      </c>
      <c r="P844" s="56">
        <f t="shared" si="931"/>
        <v>2179690.96</v>
      </c>
      <c r="Q844" s="56">
        <f t="shared" si="931"/>
        <v>674935.34</v>
      </c>
      <c r="R844" s="56">
        <f t="shared" si="931"/>
        <v>800836.60000000021</v>
      </c>
      <c r="S844" s="89">
        <f t="shared" si="931"/>
        <v>703919.02</v>
      </c>
      <c r="T844" s="56">
        <f t="shared" si="930"/>
        <v>0</v>
      </c>
      <c r="U844" s="89">
        <f t="shared" si="930"/>
        <v>2179690.96</v>
      </c>
      <c r="V844" s="56">
        <f t="shared" si="930"/>
        <v>0</v>
      </c>
      <c r="W844" s="56">
        <f t="shared" si="930"/>
        <v>372856.0399999998</v>
      </c>
      <c r="X844" s="56">
        <f t="shared" si="930"/>
        <v>0</v>
      </c>
      <c r="Y844" s="56">
        <f t="shared" si="930"/>
        <v>0</v>
      </c>
    </row>
    <row r="845" spans="2:25" s="53" customFormat="1" x14ac:dyDescent="0.2">
      <c r="B845" s="57"/>
      <c r="C845" s="55"/>
      <c r="D845" s="56"/>
      <c r="L845" s="88"/>
      <c r="M845" s="88"/>
      <c r="N845" s="69"/>
      <c r="S845" s="88"/>
      <c r="U845" s="88"/>
    </row>
    <row r="846" spans="2:25" s="53" customFormat="1" x14ac:dyDescent="0.2">
      <c r="B846" s="57"/>
      <c r="C846" s="55"/>
      <c r="D846" s="56"/>
      <c r="L846" s="88"/>
      <c r="M846" s="88"/>
      <c r="N846" s="69"/>
      <c r="S846" s="88"/>
      <c r="U846" s="88"/>
    </row>
    <row r="847" spans="2:25" s="53" customFormat="1" x14ac:dyDescent="0.2">
      <c r="B847" s="57"/>
      <c r="C847" s="55"/>
      <c r="D847" s="56"/>
      <c r="L847" s="88"/>
      <c r="M847" s="88"/>
      <c r="N847" s="69"/>
      <c r="S847" s="88"/>
      <c r="U847" s="88"/>
    </row>
    <row r="848" spans="2:25" s="53" customFormat="1" x14ac:dyDescent="0.2">
      <c r="B848" s="57"/>
      <c r="C848" s="55"/>
      <c r="D848" s="56"/>
      <c r="L848" s="88"/>
      <c r="M848" s="88"/>
      <c r="N848" s="69"/>
      <c r="S848" s="88"/>
      <c r="U848" s="88"/>
    </row>
    <row r="849" spans="2:25" s="53" customFormat="1" x14ac:dyDescent="0.2">
      <c r="B849" s="57"/>
      <c r="C849" s="55"/>
      <c r="D849" s="56"/>
      <c r="L849" s="88"/>
      <c r="M849" s="88"/>
      <c r="N849" s="69"/>
      <c r="S849" s="88"/>
      <c r="U849" s="88"/>
    </row>
    <row r="850" spans="2:25" s="53" customFormat="1" x14ac:dyDescent="0.2">
      <c r="B850" s="54" t="s">
        <v>56</v>
      </c>
      <c r="C850" s="55"/>
      <c r="D850" s="56">
        <f t="shared" ref="D850:M859" si="932">SUMIFS(D$621:D$688,$A$621:$A$688,$B850)</f>
        <v>0</v>
      </c>
      <c r="E850" s="56">
        <f t="shared" si="932"/>
        <v>1234502.3799999999</v>
      </c>
      <c r="F850" s="56">
        <f t="shared" si="932"/>
        <v>1234502.3799999999</v>
      </c>
      <c r="G850" s="56">
        <f t="shared" si="932"/>
        <v>409100</v>
      </c>
      <c r="H850" s="56">
        <f t="shared" si="932"/>
        <v>0</v>
      </c>
      <c r="I850" s="56">
        <f t="shared" si="932"/>
        <v>0</v>
      </c>
      <c r="J850" s="56">
        <f t="shared" si="932"/>
        <v>825402.38</v>
      </c>
      <c r="K850" s="56">
        <f t="shared" si="932"/>
        <v>1234502.3799999999</v>
      </c>
      <c r="L850" s="89">
        <f t="shared" si="932"/>
        <v>104479</v>
      </c>
      <c r="M850" s="89">
        <f t="shared" si="932"/>
        <v>0</v>
      </c>
      <c r="N850" s="56">
        <f t="shared" ref="N850:Y859" si="933">SUMIFS(N$621:N$688,$A$621:$A$688,$B850)</f>
        <v>825402.38</v>
      </c>
      <c r="O850" s="56">
        <f t="shared" si="933"/>
        <v>0</v>
      </c>
      <c r="P850" s="56">
        <f t="shared" si="933"/>
        <v>929881.38</v>
      </c>
      <c r="Q850" s="56">
        <f t="shared" si="933"/>
        <v>104479</v>
      </c>
      <c r="R850" s="56">
        <f t="shared" si="933"/>
        <v>0</v>
      </c>
      <c r="S850" s="89">
        <f t="shared" si="933"/>
        <v>825402.38</v>
      </c>
      <c r="T850" s="56">
        <f t="shared" si="933"/>
        <v>0</v>
      </c>
      <c r="U850" s="89">
        <f t="shared" si="933"/>
        <v>929881.38</v>
      </c>
      <c r="V850" s="56">
        <f t="shared" si="933"/>
        <v>0</v>
      </c>
      <c r="W850" s="56">
        <f t="shared" si="933"/>
        <v>304621</v>
      </c>
      <c r="X850" s="56">
        <f t="shared" si="933"/>
        <v>0</v>
      </c>
      <c r="Y850" s="56">
        <f t="shared" si="933"/>
        <v>0</v>
      </c>
    </row>
    <row r="851" spans="2:25" s="53" customFormat="1" x14ac:dyDescent="0.2">
      <c r="B851" s="54" t="s">
        <v>58</v>
      </c>
      <c r="C851" s="55"/>
      <c r="D851" s="56">
        <f t="shared" si="932"/>
        <v>0</v>
      </c>
      <c r="E851" s="56">
        <f t="shared" si="932"/>
        <v>1234502.3799999999</v>
      </c>
      <c r="F851" s="56">
        <f t="shared" si="932"/>
        <v>1234502.3799999999</v>
      </c>
      <c r="G851" s="56">
        <f t="shared" si="932"/>
        <v>409100</v>
      </c>
      <c r="H851" s="56">
        <f t="shared" si="932"/>
        <v>0</v>
      </c>
      <c r="I851" s="56">
        <f t="shared" si="932"/>
        <v>0</v>
      </c>
      <c r="J851" s="56">
        <f t="shared" si="932"/>
        <v>825402.38</v>
      </c>
      <c r="K851" s="56">
        <f t="shared" si="932"/>
        <v>1234502.3799999999</v>
      </c>
      <c r="L851" s="89">
        <f t="shared" si="932"/>
        <v>104479</v>
      </c>
      <c r="M851" s="89">
        <f t="shared" si="932"/>
        <v>0</v>
      </c>
      <c r="N851" s="56">
        <f t="shared" si="933"/>
        <v>825402.38</v>
      </c>
      <c r="O851" s="56">
        <f t="shared" si="933"/>
        <v>0</v>
      </c>
      <c r="P851" s="56">
        <f t="shared" si="933"/>
        <v>929881.38</v>
      </c>
      <c r="Q851" s="56">
        <f t="shared" si="933"/>
        <v>104479</v>
      </c>
      <c r="R851" s="56">
        <f t="shared" si="933"/>
        <v>0</v>
      </c>
      <c r="S851" s="89">
        <f t="shared" si="933"/>
        <v>825402.38</v>
      </c>
      <c r="T851" s="56">
        <f t="shared" si="933"/>
        <v>0</v>
      </c>
      <c r="U851" s="89">
        <f t="shared" si="933"/>
        <v>929881.38</v>
      </c>
      <c r="V851" s="56">
        <f t="shared" si="933"/>
        <v>0</v>
      </c>
      <c r="W851" s="56">
        <f t="shared" si="933"/>
        <v>304621</v>
      </c>
      <c r="X851" s="56">
        <f t="shared" si="933"/>
        <v>0</v>
      </c>
      <c r="Y851" s="56">
        <f t="shared" si="933"/>
        <v>0</v>
      </c>
    </row>
    <row r="852" spans="2:25" s="53" customFormat="1" x14ac:dyDescent="0.2">
      <c r="B852" s="54" t="s">
        <v>60</v>
      </c>
      <c r="C852" s="55"/>
      <c r="D852" s="56">
        <f t="shared" si="932"/>
        <v>0</v>
      </c>
      <c r="E852" s="56">
        <f t="shared" si="932"/>
        <v>1234502.3799999999</v>
      </c>
      <c r="F852" s="56">
        <f t="shared" si="932"/>
        <v>1234502.3799999999</v>
      </c>
      <c r="G852" s="56">
        <f t="shared" si="932"/>
        <v>409100</v>
      </c>
      <c r="H852" s="56">
        <f t="shared" si="932"/>
        <v>0</v>
      </c>
      <c r="I852" s="56">
        <f t="shared" si="932"/>
        <v>0</v>
      </c>
      <c r="J852" s="56">
        <f t="shared" si="932"/>
        <v>825402.38</v>
      </c>
      <c r="K852" s="56">
        <f t="shared" si="932"/>
        <v>1234502.3799999999</v>
      </c>
      <c r="L852" s="89">
        <f t="shared" si="932"/>
        <v>104479</v>
      </c>
      <c r="M852" s="89">
        <f t="shared" si="932"/>
        <v>0</v>
      </c>
      <c r="N852" s="56">
        <f t="shared" si="933"/>
        <v>825402.38</v>
      </c>
      <c r="O852" s="56">
        <f t="shared" si="933"/>
        <v>0</v>
      </c>
      <c r="P852" s="56">
        <f t="shared" si="933"/>
        <v>929881.38</v>
      </c>
      <c r="Q852" s="56">
        <f t="shared" si="933"/>
        <v>104479</v>
      </c>
      <c r="R852" s="56">
        <f t="shared" si="933"/>
        <v>0</v>
      </c>
      <c r="S852" s="89">
        <f t="shared" si="933"/>
        <v>825402.38</v>
      </c>
      <c r="T852" s="56">
        <f t="shared" si="933"/>
        <v>0</v>
      </c>
      <c r="U852" s="89">
        <f t="shared" si="933"/>
        <v>929881.38</v>
      </c>
      <c r="V852" s="56">
        <f t="shared" si="933"/>
        <v>0</v>
      </c>
      <c r="W852" s="56">
        <f t="shared" si="933"/>
        <v>304621</v>
      </c>
      <c r="X852" s="56">
        <f t="shared" si="933"/>
        <v>0</v>
      </c>
      <c r="Y852" s="56">
        <f t="shared" si="933"/>
        <v>0</v>
      </c>
    </row>
    <row r="853" spans="2:25" s="53" customFormat="1" x14ac:dyDescent="0.2">
      <c r="B853" s="54" t="s">
        <v>62</v>
      </c>
      <c r="C853" s="55"/>
      <c r="D853" s="56">
        <f t="shared" si="932"/>
        <v>0</v>
      </c>
      <c r="E853" s="56">
        <f t="shared" si="932"/>
        <v>692242.7</v>
      </c>
      <c r="F853" s="56">
        <f t="shared" si="932"/>
        <v>692242.7</v>
      </c>
      <c r="G853" s="56">
        <f t="shared" si="932"/>
        <v>0</v>
      </c>
      <c r="H853" s="56">
        <f t="shared" si="932"/>
        <v>0</v>
      </c>
      <c r="I853" s="56">
        <f t="shared" si="932"/>
        <v>0</v>
      </c>
      <c r="J853" s="56">
        <f t="shared" si="932"/>
        <v>692242.7</v>
      </c>
      <c r="K853" s="56">
        <f t="shared" si="932"/>
        <v>692242.7</v>
      </c>
      <c r="L853" s="89">
        <f t="shared" si="932"/>
        <v>0</v>
      </c>
      <c r="M853" s="89">
        <f t="shared" si="932"/>
        <v>0</v>
      </c>
      <c r="N853" s="56">
        <f t="shared" si="933"/>
        <v>676134.7</v>
      </c>
      <c r="O853" s="56">
        <f t="shared" si="933"/>
        <v>0</v>
      </c>
      <c r="P853" s="56">
        <f t="shared" si="933"/>
        <v>676134.7</v>
      </c>
      <c r="Q853" s="56">
        <f t="shared" si="933"/>
        <v>0</v>
      </c>
      <c r="R853" s="56">
        <f t="shared" si="933"/>
        <v>0</v>
      </c>
      <c r="S853" s="89">
        <f t="shared" si="933"/>
        <v>676134.7</v>
      </c>
      <c r="T853" s="56">
        <f t="shared" si="933"/>
        <v>0</v>
      </c>
      <c r="U853" s="89">
        <f t="shared" si="933"/>
        <v>676134.7</v>
      </c>
      <c r="V853" s="56">
        <f t="shared" si="933"/>
        <v>0</v>
      </c>
      <c r="W853" s="56">
        <f t="shared" si="933"/>
        <v>16108</v>
      </c>
      <c r="X853" s="56">
        <f t="shared" si="933"/>
        <v>0</v>
      </c>
      <c r="Y853" s="56">
        <f t="shared" si="933"/>
        <v>0</v>
      </c>
    </row>
    <row r="854" spans="2:25" s="53" customFormat="1" x14ac:dyDescent="0.2">
      <c r="B854" s="54" t="s">
        <v>64</v>
      </c>
      <c r="C854" s="55"/>
      <c r="D854" s="56">
        <f t="shared" si="932"/>
        <v>0</v>
      </c>
      <c r="E854" s="56">
        <f t="shared" si="932"/>
        <v>692242.7</v>
      </c>
      <c r="F854" s="56">
        <f t="shared" si="932"/>
        <v>692242.7</v>
      </c>
      <c r="G854" s="56">
        <f t="shared" si="932"/>
        <v>0</v>
      </c>
      <c r="H854" s="56">
        <f t="shared" si="932"/>
        <v>0</v>
      </c>
      <c r="I854" s="56">
        <f t="shared" si="932"/>
        <v>0</v>
      </c>
      <c r="J854" s="56">
        <f t="shared" si="932"/>
        <v>692242.7</v>
      </c>
      <c r="K854" s="56">
        <f t="shared" si="932"/>
        <v>692242.7</v>
      </c>
      <c r="L854" s="89">
        <f t="shared" si="932"/>
        <v>0</v>
      </c>
      <c r="M854" s="89">
        <f t="shared" si="932"/>
        <v>0</v>
      </c>
      <c r="N854" s="56">
        <f t="shared" si="933"/>
        <v>676134.7</v>
      </c>
      <c r="O854" s="56">
        <f t="shared" si="933"/>
        <v>0</v>
      </c>
      <c r="P854" s="56">
        <f t="shared" si="933"/>
        <v>676134.7</v>
      </c>
      <c r="Q854" s="56">
        <f t="shared" si="933"/>
        <v>0</v>
      </c>
      <c r="R854" s="56">
        <f t="shared" si="933"/>
        <v>0</v>
      </c>
      <c r="S854" s="89">
        <f t="shared" si="933"/>
        <v>676134.7</v>
      </c>
      <c r="T854" s="56">
        <f t="shared" si="933"/>
        <v>0</v>
      </c>
      <c r="U854" s="89">
        <f t="shared" si="933"/>
        <v>676134.7</v>
      </c>
      <c r="V854" s="56">
        <f t="shared" si="933"/>
        <v>0</v>
      </c>
      <c r="W854" s="56">
        <f t="shared" si="933"/>
        <v>16108</v>
      </c>
      <c r="X854" s="56">
        <f t="shared" si="933"/>
        <v>0</v>
      </c>
      <c r="Y854" s="56">
        <f t="shared" si="933"/>
        <v>0</v>
      </c>
    </row>
    <row r="855" spans="2:25" s="53" customFormat="1" x14ac:dyDescent="0.2">
      <c r="B855" s="54" t="s">
        <v>66</v>
      </c>
      <c r="C855" s="55"/>
      <c r="D855" s="56">
        <f t="shared" si="932"/>
        <v>0</v>
      </c>
      <c r="E855" s="56">
        <f t="shared" si="932"/>
        <v>692242.7</v>
      </c>
      <c r="F855" s="56">
        <f t="shared" si="932"/>
        <v>692242.7</v>
      </c>
      <c r="G855" s="56">
        <f t="shared" si="932"/>
        <v>0</v>
      </c>
      <c r="H855" s="56">
        <f t="shared" si="932"/>
        <v>0</v>
      </c>
      <c r="I855" s="56">
        <f t="shared" si="932"/>
        <v>0</v>
      </c>
      <c r="J855" s="56">
        <f t="shared" si="932"/>
        <v>692242.7</v>
      </c>
      <c r="K855" s="56">
        <f t="shared" si="932"/>
        <v>692242.7</v>
      </c>
      <c r="L855" s="89">
        <f t="shared" si="932"/>
        <v>0</v>
      </c>
      <c r="M855" s="89">
        <f t="shared" si="932"/>
        <v>0</v>
      </c>
      <c r="N855" s="56">
        <f t="shared" si="933"/>
        <v>676134.7</v>
      </c>
      <c r="O855" s="56">
        <f t="shared" si="933"/>
        <v>0</v>
      </c>
      <c r="P855" s="56">
        <f t="shared" si="933"/>
        <v>676134.7</v>
      </c>
      <c r="Q855" s="56">
        <f t="shared" si="933"/>
        <v>0</v>
      </c>
      <c r="R855" s="56">
        <f t="shared" si="933"/>
        <v>0</v>
      </c>
      <c r="S855" s="89">
        <f t="shared" si="933"/>
        <v>676134.7</v>
      </c>
      <c r="T855" s="56">
        <f t="shared" si="933"/>
        <v>0</v>
      </c>
      <c r="U855" s="89">
        <f t="shared" si="933"/>
        <v>676134.7</v>
      </c>
      <c r="V855" s="56">
        <f t="shared" si="933"/>
        <v>0</v>
      </c>
      <c r="W855" s="56">
        <f t="shared" si="933"/>
        <v>16108</v>
      </c>
      <c r="X855" s="56">
        <f t="shared" si="933"/>
        <v>0</v>
      </c>
      <c r="Y855" s="56">
        <f t="shared" si="933"/>
        <v>0</v>
      </c>
    </row>
    <row r="856" spans="2:25" s="53" customFormat="1" x14ac:dyDescent="0.2">
      <c r="B856" s="54" t="s">
        <v>68</v>
      </c>
      <c r="C856" s="55"/>
      <c r="D856" s="56">
        <f t="shared" si="932"/>
        <v>0</v>
      </c>
      <c r="E856" s="56">
        <f t="shared" si="932"/>
        <v>862327.5</v>
      </c>
      <c r="F856" s="56">
        <f t="shared" si="932"/>
        <v>862327.5</v>
      </c>
      <c r="G856" s="56">
        <f t="shared" si="932"/>
        <v>0</v>
      </c>
      <c r="H856" s="56">
        <f t="shared" si="932"/>
        <v>0</v>
      </c>
      <c r="I856" s="56">
        <f t="shared" si="932"/>
        <v>0</v>
      </c>
      <c r="J856" s="56">
        <f t="shared" si="932"/>
        <v>862327.5</v>
      </c>
      <c r="K856" s="56">
        <f t="shared" si="932"/>
        <v>862327.5</v>
      </c>
      <c r="L856" s="89">
        <f t="shared" si="932"/>
        <v>0</v>
      </c>
      <c r="M856" s="89">
        <f t="shared" si="932"/>
        <v>0</v>
      </c>
      <c r="N856" s="56">
        <f t="shared" si="933"/>
        <v>862327.5</v>
      </c>
      <c r="O856" s="56">
        <f t="shared" si="933"/>
        <v>0</v>
      </c>
      <c r="P856" s="56">
        <f t="shared" si="933"/>
        <v>862327.5</v>
      </c>
      <c r="Q856" s="56">
        <f t="shared" si="933"/>
        <v>0</v>
      </c>
      <c r="R856" s="56">
        <f t="shared" si="933"/>
        <v>0</v>
      </c>
      <c r="S856" s="89">
        <f t="shared" si="933"/>
        <v>810755.25</v>
      </c>
      <c r="T856" s="56">
        <f t="shared" si="933"/>
        <v>0</v>
      </c>
      <c r="U856" s="89">
        <f t="shared" si="933"/>
        <v>810755.25</v>
      </c>
      <c r="V856" s="56">
        <f t="shared" si="933"/>
        <v>0</v>
      </c>
      <c r="W856" s="56">
        <f t="shared" si="933"/>
        <v>0</v>
      </c>
      <c r="X856" s="56">
        <f t="shared" si="933"/>
        <v>0</v>
      </c>
      <c r="Y856" s="56">
        <f t="shared" si="933"/>
        <v>51572.25</v>
      </c>
    </row>
    <row r="857" spans="2:25" s="53" customFormat="1" x14ac:dyDescent="0.2">
      <c r="B857" s="54" t="s">
        <v>70</v>
      </c>
      <c r="C857" s="55"/>
      <c r="D857" s="56">
        <f t="shared" si="932"/>
        <v>0</v>
      </c>
      <c r="E857" s="56">
        <f t="shared" si="932"/>
        <v>862327.5</v>
      </c>
      <c r="F857" s="56">
        <f t="shared" si="932"/>
        <v>862327.5</v>
      </c>
      <c r="G857" s="56">
        <f t="shared" si="932"/>
        <v>0</v>
      </c>
      <c r="H857" s="56">
        <f t="shared" si="932"/>
        <v>0</v>
      </c>
      <c r="I857" s="56">
        <f t="shared" si="932"/>
        <v>0</v>
      </c>
      <c r="J857" s="56">
        <f t="shared" si="932"/>
        <v>862327.5</v>
      </c>
      <c r="K857" s="56">
        <f t="shared" si="932"/>
        <v>862327.5</v>
      </c>
      <c r="L857" s="89">
        <f t="shared" si="932"/>
        <v>0</v>
      </c>
      <c r="M857" s="89">
        <f t="shared" si="932"/>
        <v>0</v>
      </c>
      <c r="N857" s="56">
        <f t="shared" si="933"/>
        <v>862327.5</v>
      </c>
      <c r="O857" s="56">
        <f t="shared" si="933"/>
        <v>0</v>
      </c>
      <c r="P857" s="56">
        <f t="shared" si="933"/>
        <v>862327.5</v>
      </c>
      <c r="Q857" s="56">
        <f t="shared" si="933"/>
        <v>0</v>
      </c>
      <c r="R857" s="56">
        <f t="shared" si="933"/>
        <v>0</v>
      </c>
      <c r="S857" s="89">
        <f t="shared" si="933"/>
        <v>810755.25</v>
      </c>
      <c r="T857" s="56">
        <f t="shared" si="933"/>
        <v>0</v>
      </c>
      <c r="U857" s="89">
        <f t="shared" si="933"/>
        <v>810755.25</v>
      </c>
      <c r="V857" s="56">
        <f t="shared" si="933"/>
        <v>0</v>
      </c>
      <c r="W857" s="56">
        <f t="shared" si="933"/>
        <v>0</v>
      </c>
      <c r="X857" s="56">
        <f t="shared" si="933"/>
        <v>0</v>
      </c>
      <c r="Y857" s="56">
        <f t="shared" si="933"/>
        <v>51572.25</v>
      </c>
    </row>
    <row r="858" spans="2:25" s="53" customFormat="1" x14ac:dyDescent="0.2">
      <c r="B858" s="54" t="s">
        <v>72</v>
      </c>
      <c r="C858" s="55"/>
      <c r="D858" s="56">
        <f t="shared" si="932"/>
        <v>0</v>
      </c>
      <c r="E858" s="56">
        <f t="shared" si="932"/>
        <v>862327.5</v>
      </c>
      <c r="F858" s="56">
        <f t="shared" si="932"/>
        <v>862327.5</v>
      </c>
      <c r="G858" s="56">
        <f t="shared" si="932"/>
        <v>0</v>
      </c>
      <c r="H858" s="56">
        <f t="shared" si="932"/>
        <v>0</v>
      </c>
      <c r="I858" s="56">
        <f t="shared" si="932"/>
        <v>0</v>
      </c>
      <c r="J858" s="56">
        <f t="shared" si="932"/>
        <v>862327.5</v>
      </c>
      <c r="K858" s="56">
        <f t="shared" si="932"/>
        <v>862327.5</v>
      </c>
      <c r="L858" s="89">
        <f t="shared" si="932"/>
        <v>0</v>
      </c>
      <c r="M858" s="89">
        <f t="shared" si="932"/>
        <v>0</v>
      </c>
      <c r="N858" s="56">
        <f t="shared" si="933"/>
        <v>862327.5</v>
      </c>
      <c r="O858" s="56">
        <f t="shared" si="933"/>
        <v>0</v>
      </c>
      <c r="P858" s="56">
        <f t="shared" si="933"/>
        <v>862327.5</v>
      </c>
      <c r="Q858" s="56">
        <f t="shared" si="933"/>
        <v>0</v>
      </c>
      <c r="R858" s="56">
        <f t="shared" si="933"/>
        <v>0</v>
      </c>
      <c r="S858" s="89">
        <f t="shared" si="933"/>
        <v>810755.25</v>
      </c>
      <c r="T858" s="56">
        <f t="shared" si="933"/>
        <v>0</v>
      </c>
      <c r="U858" s="89">
        <f t="shared" si="933"/>
        <v>810755.25</v>
      </c>
      <c r="V858" s="56">
        <f t="shared" si="933"/>
        <v>0</v>
      </c>
      <c r="W858" s="56">
        <f t="shared" si="933"/>
        <v>0</v>
      </c>
      <c r="X858" s="56">
        <f t="shared" si="933"/>
        <v>0</v>
      </c>
      <c r="Y858" s="56">
        <f t="shared" si="933"/>
        <v>51572.25</v>
      </c>
    </row>
    <row r="859" spans="2:25" s="53" customFormat="1" x14ac:dyDescent="0.2">
      <c r="B859" s="54" t="s">
        <v>75</v>
      </c>
      <c r="C859" s="55"/>
      <c r="D859" s="56">
        <f t="shared" si="932"/>
        <v>0</v>
      </c>
      <c r="E859" s="56">
        <f t="shared" si="932"/>
        <v>955841.25</v>
      </c>
      <c r="F859" s="56">
        <f t="shared" si="932"/>
        <v>955841.25</v>
      </c>
      <c r="G859" s="56">
        <f t="shared" si="932"/>
        <v>121561</v>
      </c>
      <c r="H859" s="56">
        <f t="shared" si="932"/>
        <v>0</v>
      </c>
      <c r="I859" s="56">
        <f t="shared" si="932"/>
        <v>0</v>
      </c>
      <c r="J859" s="56">
        <f t="shared" si="932"/>
        <v>834280.25</v>
      </c>
      <c r="K859" s="56">
        <f t="shared" si="932"/>
        <v>955841.25</v>
      </c>
      <c r="L859" s="89">
        <f t="shared" si="932"/>
        <v>121560.15</v>
      </c>
      <c r="M859" s="89">
        <f t="shared" si="932"/>
        <v>0</v>
      </c>
      <c r="N859" s="56">
        <f t="shared" si="933"/>
        <v>834280.25</v>
      </c>
      <c r="O859" s="56">
        <f t="shared" si="933"/>
        <v>0</v>
      </c>
      <c r="P859" s="56">
        <f t="shared" si="933"/>
        <v>955840.4</v>
      </c>
      <c r="Q859" s="56">
        <f t="shared" si="933"/>
        <v>70575.7</v>
      </c>
      <c r="R859" s="56">
        <f t="shared" si="933"/>
        <v>0</v>
      </c>
      <c r="S859" s="89">
        <f t="shared" si="933"/>
        <v>816072.89</v>
      </c>
      <c r="T859" s="56">
        <f t="shared" si="933"/>
        <v>0</v>
      </c>
      <c r="U859" s="89">
        <f t="shared" si="933"/>
        <v>886648.59</v>
      </c>
      <c r="V859" s="56">
        <f t="shared" si="933"/>
        <v>0</v>
      </c>
      <c r="W859" s="56">
        <f t="shared" si="933"/>
        <v>0.85000000000582077</v>
      </c>
      <c r="X859" s="56">
        <f t="shared" si="933"/>
        <v>0</v>
      </c>
      <c r="Y859" s="56">
        <f t="shared" si="933"/>
        <v>69191.809999999983</v>
      </c>
    </row>
    <row r="860" spans="2:25" s="53" customFormat="1" x14ac:dyDescent="0.2">
      <c r="B860" s="54" t="s">
        <v>77</v>
      </c>
      <c r="C860" s="55"/>
      <c r="D860" s="56">
        <f t="shared" ref="D860:M869" si="934">SUMIFS(D$621:D$688,$A$621:$A$688,$B860)</f>
        <v>0</v>
      </c>
      <c r="E860" s="56">
        <f t="shared" si="934"/>
        <v>955841.25</v>
      </c>
      <c r="F860" s="56">
        <f t="shared" si="934"/>
        <v>955841.25</v>
      </c>
      <c r="G860" s="56">
        <f t="shared" si="934"/>
        <v>121561</v>
      </c>
      <c r="H860" s="56">
        <f t="shared" si="934"/>
        <v>0</v>
      </c>
      <c r="I860" s="56">
        <f t="shared" si="934"/>
        <v>0</v>
      </c>
      <c r="J860" s="56">
        <f t="shared" si="934"/>
        <v>834280.25</v>
      </c>
      <c r="K860" s="56">
        <f t="shared" si="934"/>
        <v>955841.25</v>
      </c>
      <c r="L860" s="89">
        <f t="shared" si="934"/>
        <v>121560.15</v>
      </c>
      <c r="M860" s="89">
        <f t="shared" si="934"/>
        <v>0</v>
      </c>
      <c r="N860" s="56">
        <f t="shared" ref="N860:Y869" si="935">SUMIFS(N$621:N$688,$A$621:$A$688,$B860)</f>
        <v>834280.25</v>
      </c>
      <c r="O860" s="56">
        <f t="shared" si="935"/>
        <v>0</v>
      </c>
      <c r="P860" s="56">
        <f t="shared" si="935"/>
        <v>955840.4</v>
      </c>
      <c r="Q860" s="56">
        <f t="shared" si="935"/>
        <v>70575.7</v>
      </c>
      <c r="R860" s="56">
        <f t="shared" si="935"/>
        <v>0</v>
      </c>
      <c r="S860" s="89">
        <f t="shared" si="935"/>
        <v>816072.89</v>
      </c>
      <c r="T860" s="56">
        <f t="shared" si="935"/>
        <v>0</v>
      </c>
      <c r="U860" s="89">
        <f t="shared" si="935"/>
        <v>886648.59</v>
      </c>
      <c r="V860" s="56">
        <f t="shared" si="935"/>
        <v>0</v>
      </c>
      <c r="W860" s="56">
        <f t="shared" si="935"/>
        <v>0.85000000000582077</v>
      </c>
      <c r="X860" s="56">
        <f t="shared" si="935"/>
        <v>0</v>
      </c>
      <c r="Y860" s="56">
        <f t="shared" si="935"/>
        <v>69191.809999999983</v>
      </c>
    </row>
    <row r="861" spans="2:25" s="53" customFormat="1" x14ac:dyDescent="0.2">
      <c r="B861" s="54" t="s">
        <v>79</v>
      </c>
      <c r="C861" s="55"/>
      <c r="D861" s="56">
        <f t="shared" si="934"/>
        <v>0</v>
      </c>
      <c r="E861" s="56">
        <f t="shared" si="934"/>
        <v>955841.25</v>
      </c>
      <c r="F861" s="56">
        <f t="shared" si="934"/>
        <v>955841.25</v>
      </c>
      <c r="G861" s="56">
        <f t="shared" si="934"/>
        <v>121561</v>
      </c>
      <c r="H861" s="56">
        <f t="shared" si="934"/>
        <v>0</v>
      </c>
      <c r="I861" s="56">
        <f t="shared" si="934"/>
        <v>0</v>
      </c>
      <c r="J861" s="56">
        <f t="shared" si="934"/>
        <v>834280.25</v>
      </c>
      <c r="K861" s="56">
        <f t="shared" si="934"/>
        <v>955841.25</v>
      </c>
      <c r="L861" s="89">
        <f t="shared" si="934"/>
        <v>121560.15</v>
      </c>
      <c r="M861" s="89">
        <f t="shared" si="934"/>
        <v>0</v>
      </c>
      <c r="N861" s="56">
        <f t="shared" si="935"/>
        <v>834280.25</v>
      </c>
      <c r="O861" s="56">
        <f t="shared" si="935"/>
        <v>0</v>
      </c>
      <c r="P861" s="56">
        <f t="shared" si="935"/>
        <v>955840.4</v>
      </c>
      <c r="Q861" s="56">
        <f t="shared" si="935"/>
        <v>70575.7</v>
      </c>
      <c r="R861" s="56">
        <f t="shared" si="935"/>
        <v>0</v>
      </c>
      <c r="S861" s="89">
        <f t="shared" si="935"/>
        <v>816072.89</v>
      </c>
      <c r="T861" s="56">
        <f t="shared" si="935"/>
        <v>0</v>
      </c>
      <c r="U861" s="89">
        <f t="shared" si="935"/>
        <v>886648.59</v>
      </c>
      <c r="V861" s="56">
        <f t="shared" si="935"/>
        <v>0</v>
      </c>
      <c r="W861" s="56">
        <f t="shared" si="935"/>
        <v>0.85000000000582077</v>
      </c>
      <c r="X861" s="56">
        <f t="shared" si="935"/>
        <v>0</v>
      </c>
      <c r="Y861" s="56">
        <f t="shared" si="935"/>
        <v>69191.809999999983</v>
      </c>
    </row>
    <row r="862" spans="2:25" s="53" customFormat="1" x14ac:dyDescent="0.2">
      <c r="B862" s="54" t="s">
        <v>81</v>
      </c>
      <c r="C862" s="55"/>
      <c r="D862" s="56">
        <f t="shared" si="934"/>
        <v>0</v>
      </c>
      <c r="E862" s="56">
        <f t="shared" si="934"/>
        <v>1099866.3</v>
      </c>
      <c r="F862" s="56">
        <f t="shared" si="934"/>
        <v>1099866.3</v>
      </c>
      <c r="G862" s="56">
        <f t="shared" si="934"/>
        <v>0</v>
      </c>
      <c r="H862" s="56">
        <f t="shared" si="934"/>
        <v>0</v>
      </c>
      <c r="I862" s="56">
        <f t="shared" si="934"/>
        <v>0</v>
      </c>
      <c r="J862" s="56">
        <f t="shared" si="934"/>
        <v>1099866.3</v>
      </c>
      <c r="K862" s="56">
        <f t="shared" si="934"/>
        <v>1099866.3</v>
      </c>
      <c r="L862" s="89">
        <f t="shared" si="934"/>
        <v>0</v>
      </c>
      <c r="M862" s="89">
        <f t="shared" si="934"/>
        <v>0</v>
      </c>
      <c r="N862" s="56">
        <f t="shared" si="935"/>
        <v>1065557.3500000001</v>
      </c>
      <c r="O862" s="56">
        <f t="shared" si="935"/>
        <v>0</v>
      </c>
      <c r="P862" s="56">
        <f t="shared" si="935"/>
        <v>1065557.3500000001</v>
      </c>
      <c r="Q862" s="56">
        <f t="shared" si="935"/>
        <v>0</v>
      </c>
      <c r="R862" s="56">
        <f t="shared" si="935"/>
        <v>0</v>
      </c>
      <c r="S862" s="89">
        <f t="shared" si="935"/>
        <v>1065557.3500000001</v>
      </c>
      <c r="T862" s="56">
        <f t="shared" si="935"/>
        <v>0</v>
      </c>
      <c r="U862" s="89">
        <f t="shared" si="935"/>
        <v>1065557.3500000001</v>
      </c>
      <c r="V862" s="56">
        <f t="shared" si="935"/>
        <v>0</v>
      </c>
      <c r="W862" s="56">
        <f t="shared" si="935"/>
        <v>34308.949999999953</v>
      </c>
      <c r="X862" s="56">
        <f t="shared" si="935"/>
        <v>0</v>
      </c>
      <c r="Y862" s="56">
        <f t="shared" si="935"/>
        <v>0</v>
      </c>
    </row>
    <row r="863" spans="2:25" s="53" customFormat="1" x14ac:dyDescent="0.2">
      <c r="B863" s="54" t="s">
        <v>83</v>
      </c>
      <c r="C863" s="55"/>
      <c r="D863" s="56">
        <f t="shared" si="934"/>
        <v>0</v>
      </c>
      <c r="E863" s="56">
        <f t="shared" si="934"/>
        <v>1099866.3</v>
      </c>
      <c r="F863" s="56">
        <f t="shared" si="934"/>
        <v>1099866.3</v>
      </c>
      <c r="G863" s="56">
        <f t="shared" si="934"/>
        <v>0</v>
      </c>
      <c r="H863" s="56">
        <f t="shared" si="934"/>
        <v>0</v>
      </c>
      <c r="I863" s="56">
        <f t="shared" si="934"/>
        <v>0</v>
      </c>
      <c r="J863" s="56">
        <f t="shared" si="934"/>
        <v>1099866.3</v>
      </c>
      <c r="K863" s="56">
        <f t="shared" si="934"/>
        <v>1099866.3</v>
      </c>
      <c r="L863" s="89">
        <f t="shared" si="934"/>
        <v>0</v>
      </c>
      <c r="M863" s="89">
        <f t="shared" si="934"/>
        <v>0</v>
      </c>
      <c r="N863" s="56">
        <f t="shared" si="935"/>
        <v>1065557.3500000001</v>
      </c>
      <c r="O863" s="56">
        <f t="shared" si="935"/>
        <v>0</v>
      </c>
      <c r="P863" s="56">
        <f t="shared" si="935"/>
        <v>1065557.3500000001</v>
      </c>
      <c r="Q863" s="56">
        <f t="shared" si="935"/>
        <v>0</v>
      </c>
      <c r="R863" s="56">
        <f t="shared" si="935"/>
        <v>0</v>
      </c>
      <c r="S863" s="89">
        <f t="shared" si="935"/>
        <v>1065557.3500000001</v>
      </c>
      <c r="T863" s="56">
        <f t="shared" si="935"/>
        <v>0</v>
      </c>
      <c r="U863" s="89">
        <f t="shared" si="935"/>
        <v>1065557.3500000001</v>
      </c>
      <c r="V863" s="56">
        <f t="shared" si="935"/>
        <v>0</v>
      </c>
      <c r="W863" s="56">
        <f t="shared" si="935"/>
        <v>34308.949999999953</v>
      </c>
      <c r="X863" s="56">
        <f t="shared" si="935"/>
        <v>0</v>
      </c>
      <c r="Y863" s="56">
        <f t="shared" si="935"/>
        <v>0</v>
      </c>
    </row>
    <row r="864" spans="2:25" s="53" customFormat="1" x14ac:dyDescent="0.2">
      <c r="B864" s="54" t="s">
        <v>85</v>
      </c>
      <c r="C864" s="55"/>
      <c r="D864" s="56">
        <f t="shared" si="934"/>
        <v>0</v>
      </c>
      <c r="E864" s="56">
        <f t="shared" si="934"/>
        <v>1099866.3</v>
      </c>
      <c r="F864" s="56">
        <f t="shared" si="934"/>
        <v>1099866.3</v>
      </c>
      <c r="G864" s="56">
        <f t="shared" si="934"/>
        <v>0</v>
      </c>
      <c r="H864" s="56">
        <f t="shared" si="934"/>
        <v>0</v>
      </c>
      <c r="I864" s="56">
        <f t="shared" si="934"/>
        <v>0</v>
      </c>
      <c r="J864" s="56">
        <f t="shared" si="934"/>
        <v>1099866.3</v>
      </c>
      <c r="K864" s="56">
        <f t="shared" si="934"/>
        <v>1099866.3</v>
      </c>
      <c r="L864" s="89">
        <f t="shared" si="934"/>
        <v>0</v>
      </c>
      <c r="M864" s="89">
        <f t="shared" si="934"/>
        <v>0</v>
      </c>
      <c r="N864" s="56">
        <f t="shared" si="935"/>
        <v>1065557.3500000001</v>
      </c>
      <c r="O864" s="56">
        <f t="shared" si="935"/>
        <v>0</v>
      </c>
      <c r="P864" s="56">
        <f t="shared" si="935"/>
        <v>1065557.3500000001</v>
      </c>
      <c r="Q864" s="56">
        <f t="shared" si="935"/>
        <v>0</v>
      </c>
      <c r="R864" s="56">
        <f t="shared" si="935"/>
        <v>0</v>
      </c>
      <c r="S864" s="89">
        <f t="shared" si="935"/>
        <v>1065557.3500000001</v>
      </c>
      <c r="T864" s="56">
        <f t="shared" si="935"/>
        <v>0</v>
      </c>
      <c r="U864" s="89">
        <f t="shared" si="935"/>
        <v>1065557.3500000001</v>
      </c>
      <c r="V864" s="56">
        <f t="shared" si="935"/>
        <v>0</v>
      </c>
      <c r="W864" s="56">
        <f t="shared" si="935"/>
        <v>34308.949999999953</v>
      </c>
      <c r="X864" s="56">
        <f t="shared" si="935"/>
        <v>0</v>
      </c>
      <c r="Y864" s="56">
        <f t="shared" si="935"/>
        <v>0</v>
      </c>
    </row>
    <row r="865" spans="2:25" s="53" customFormat="1" x14ac:dyDescent="0.2">
      <c r="B865" s="54" t="s">
        <v>87</v>
      </c>
      <c r="C865" s="55"/>
      <c r="D865" s="56">
        <f t="shared" si="934"/>
        <v>0</v>
      </c>
      <c r="E865" s="56">
        <f t="shared" si="934"/>
        <v>1130019.02</v>
      </c>
      <c r="F865" s="56">
        <f t="shared" si="934"/>
        <v>1130019.02</v>
      </c>
      <c r="G865" s="56">
        <f t="shared" si="934"/>
        <v>0</v>
      </c>
      <c r="H865" s="56">
        <f t="shared" si="934"/>
        <v>0</v>
      </c>
      <c r="I865" s="56">
        <f t="shared" si="934"/>
        <v>0</v>
      </c>
      <c r="J865" s="56">
        <f t="shared" si="934"/>
        <v>1130019.02</v>
      </c>
      <c r="K865" s="56">
        <f t="shared" si="934"/>
        <v>1130019.02</v>
      </c>
      <c r="L865" s="89">
        <f t="shared" si="934"/>
        <v>0</v>
      </c>
      <c r="M865" s="89">
        <f t="shared" si="934"/>
        <v>0</v>
      </c>
      <c r="N865" s="56">
        <f t="shared" si="935"/>
        <v>1130019.02</v>
      </c>
      <c r="O865" s="56">
        <f t="shared" si="935"/>
        <v>0</v>
      </c>
      <c r="P865" s="56">
        <f t="shared" si="935"/>
        <v>1130019.02</v>
      </c>
      <c r="Q865" s="56">
        <f t="shared" si="935"/>
        <v>0</v>
      </c>
      <c r="R865" s="56">
        <f t="shared" si="935"/>
        <v>0</v>
      </c>
      <c r="S865" s="89">
        <f t="shared" si="935"/>
        <v>1130019.02</v>
      </c>
      <c r="T865" s="56">
        <f t="shared" si="935"/>
        <v>0</v>
      </c>
      <c r="U865" s="89">
        <f t="shared" si="935"/>
        <v>1130019.02</v>
      </c>
      <c r="V865" s="56">
        <f t="shared" si="935"/>
        <v>0</v>
      </c>
      <c r="W865" s="56">
        <f t="shared" si="935"/>
        <v>0</v>
      </c>
      <c r="X865" s="56">
        <f t="shared" si="935"/>
        <v>0</v>
      </c>
      <c r="Y865" s="56">
        <f t="shared" si="935"/>
        <v>0</v>
      </c>
    </row>
    <row r="866" spans="2:25" s="53" customFormat="1" x14ac:dyDescent="0.2">
      <c r="B866" s="54" t="s">
        <v>89</v>
      </c>
      <c r="C866" s="55"/>
      <c r="D866" s="56">
        <f t="shared" si="934"/>
        <v>0</v>
      </c>
      <c r="E866" s="56">
        <f t="shared" si="934"/>
        <v>1130019.02</v>
      </c>
      <c r="F866" s="56">
        <f t="shared" si="934"/>
        <v>1130019.02</v>
      </c>
      <c r="G866" s="56">
        <f t="shared" si="934"/>
        <v>0</v>
      </c>
      <c r="H866" s="56">
        <f t="shared" si="934"/>
        <v>0</v>
      </c>
      <c r="I866" s="56">
        <f t="shared" si="934"/>
        <v>0</v>
      </c>
      <c r="J866" s="56">
        <f t="shared" si="934"/>
        <v>1130019.02</v>
      </c>
      <c r="K866" s="56">
        <f t="shared" si="934"/>
        <v>1130019.02</v>
      </c>
      <c r="L866" s="89">
        <f t="shared" si="934"/>
        <v>0</v>
      </c>
      <c r="M866" s="89">
        <f t="shared" si="934"/>
        <v>0</v>
      </c>
      <c r="N866" s="56">
        <f t="shared" si="935"/>
        <v>1130019.02</v>
      </c>
      <c r="O866" s="56">
        <f t="shared" si="935"/>
        <v>0</v>
      </c>
      <c r="P866" s="56">
        <f t="shared" si="935"/>
        <v>1130019.02</v>
      </c>
      <c r="Q866" s="56">
        <f t="shared" si="935"/>
        <v>0</v>
      </c>
      <c r="R866" s="56">
        <f t="shared" si="935"/>
        <v>0</v>
      </c>
      <c r="S866" s="89">
        <f t="shared" si="935"/>
        <v>1130019.02</v>
      </c>
      <c r="T866" s="56">
        <f t="shared" si="935"/>
        <v>0</v>
      </c>
      <c r="U866" s="89">
        <f t="shared" si="935"/>
        <v>1130019.02</v>
      </c>
      <c r="V866" s="56">
        <f t="shared" si="935"/>
        <v>0</v>
      </c>
      <c r="W866" s="56">
        <f t="shared" si="935"/>
        <v>0</v>
      </c>
      <c r="X866" s="56">
        <f t="shared" si="935"/>
        <v>0</v>
      </c>
      <c r="Y866" s="56">
        <f t="shared" si="935"/>
        <v>0</v>
      </c>
    </row>
    <row r="867" spans="2:25" s="53" customFormat="1" x14ac:dyDescent="0.2">
      <c r="B867" s="54" t="s">
        <v>91</v>
      </c>
      <c r="C867" s="55"/>
      <c r="D867" s="56">
        <f t="shared" si="934"/>
        <v>0</v>
      </c>
      <c r="E867" s="56">
        <f t="shared" si="934"/>
        <v>1130019.02</v>
      </c>
      <c r="F867" s="56">
        <f t="shared" si="934"/>
        <v>1130019.02</v>
      </c>
      <c r="G867" s="56">
        <f t="shared" si="934"/>
        <v>0</v>
      </c>
      <c r="H867" s="56">
        <f t="shared" si="934"/>
        <v>0</v>
      </c>
      <c r="I867" s="56">
        <f t="shared" si="934"/>
        <v>0</v>
      </c>
      <c r="J867" s="56">
        <f t="shared" si="934"/>
        <v>1130019.02</v>
      </c>
      <c r="K867" s="56">
        <f t="shared" si="934"/>
        <v>1130019.02</v>
      </c>
      <c r="L867" s="89">
        <f t="shared" si="934"/>
        <v>0</v>
      </c>
      <c r="M867" s="89">
        <f t="shared" si="934"/>
        <v>0</v>
      </c>
      <c r="N867" s="56">
        <f t="shared" si="935"/>
        <v>1130019.02</v>
      </c>
      <c r="O867" s="56">
        <f t="shared" si="935"/>
        <v>0</v>
      </c>
      <c r="P867" s="56">
        <f t="shared" si="935"/>
        <v>1130019.02</v>
      </c>
      <c r="Q867" s="56">
        <f t="shared" si="935"/>
        <v>0</v>
      </c>
      <c r="R867" s="56">
        <f t="shared" si="935"/>
        <v>0</v>
      </c>
      <c r="S867" s="89">
        <f t="shared" si="935"/>
        <v>1130019.02</v>
      </c>
      <c r="T867" s="56">
        <f t="shared" si="935"/>
        <v>0</v>
      </c>
      <c r="U867" s="89">
        <f t="shared" si="935"/>
        <v>1130019.02</v>
      </c>
      <c r="V867" s="56">
        <f t="shared" si="935"/>
        <v>0</v>
      </c>
      <c r="W867" s="56">
        <f t="shared" si="935"/>
        <v>0</v>
      </c>
      <c r="X867" s="56">
        <f t="shared" si="935"/>
        <v>0</v>
      </c>
      <c r="Y867" s="56">
        <f t="shared" si="935"/>
        <v>0</v>
      </c>
    </row>
    <row r="868" spans="2:25" s="53" customFormat="1" x14ac:dyDescent="0.2">
      <c r="B868" s="54" t="s">
        <v>93</v>
      </c>
      <c r="C868" s="55"/>
      <c r="D868" s="56">
        <f t="shared" si="934"/>
        <v>0</v>
      </c>
      <c r="E868" s="56">
        <f t="shared" si="934"/>
        <v>618967.9</v>
      </c>
      <c r="F868" s="56">
        <f t="shared" si="934"/>
        <v>618967.9</v>
      </c>
      <c r="G868" s="56">
        <f t="shared" si="934"/>
        <v>0</v>
      </c>
      <c r="H868" s="56">
        <f t="shared" si="934"/>
        <v>0</v>
      </c>
      <c r="I868" s="56">
        <f t="shared" si="934"/>
        <v>0</v>
      </c>
      <c r="J868" s="56">
        <f t="shared" si="934"/>
        <v>618967.9</v>
      </c>
      <c r="K868" s="56">
        <f t="shared" si="934"/>
        <v>618967.9</v>
      </c>
      <c r="L868" s="89">
        <f t="shared" si="934"/>
        <v>0</v>
      </c>
      <c r="M868" s="89">
        <f t="shared" si="934"/>
        <v>0</v>
      </c>
      <c r="N868" s="56">
        <f t="shared" si="935"/>
        <v>618967.9</v>
      </c>
      <c r="O868" s="56">
        <f t="shared" si="935"/>
        <v>0</v>
      </c>
      <c r="P868" s="56">
        <f t="shared" si="935"/>
        <v>618967.9</v>
      </c>
      <c r="Q868" s="56">
        <f t="shared" si="935"/>
        <v>0</v>
      </c>
      <c r="R868" s="56">
        <f t="shared" si="935"/>
        <v>0</v>
      </c>
      <c r="S868" s="89">
        <f t="shared" si="935"/>
        <v>618967.9</v>
      </c>
      <c r="T868" s="56">
        <f t="shared" si="935"/>
        <v>0</v>
      </c>
      <c r="U868" s="89">
        <f t="shared" si="935"/>
        <v>618967.9</v>
      </c>
      <c r="V868" s="56">
        <f t="shared" si="935"/>
        <v>0</v>
      </c>
      <c r="W868" s="56">
        <f t="shared" si="935"/>
        <v>0</v>
      </c>
      <c r="X868" s="56">
        <f t="shared" si="935"/>
        <v>0</v>
      </c>
      <c r="Y868" s="56">
        <f t="shared" si="935"/>
        <v>0</v>
      </c>
    </row>
    <row r="869" spans="2:25" s="53" customFormat="1" x14ac:dyDescent="0.2">
      <c r="B869" s="54" t="s">
        <v>95</v>
      </c>
      <c r="C869" s="55"/>
      <c r="D869" s="56">
        <f t="shared" si="934"/>
        <v>0</v>
      </c>
      <c r="E869" s="56">
        <f t="shared" si="934"/>
        <v>618967.9</v>
      </c>
      <c r="F869" s="56">
        <f t="shared" si="934"/>
        <v>618967.9</v>
      </c>
      <c r="G869" s="56">
        <f t="shared" si="934"/>
        <v>0</v>
      </c>
      <c r="H869" s="56">
        <f t="shared" si="934"/>
        <v>0</v>
      </c>
      <c r="I869" s="56">
        <f t="shared" si="934"/>
        <v>0</v>
      </c>
      <c r="J869" s="56">
        <f t="shared" si="934"/>
        <v>618967.9</v>
      </c>
      <c r="K869" s="56">
        <f t="shared" si="934"/>
        <v>618967.9</v>
      </c>
      <c r="L869" s="89">
        <f t="shared" si="934"/>
        <v>0</v>
      </c>
      <c r="M869" s="89">
        <f t="shared" si="934"/>
        <v>0</v>
      </c>
      <c r="N869" s="56">
        <f t="shared" si="935"/>
        <v>618967.9</v>
      </c>
      <c r="O869" s="56">
        <f t="shared" si="935"/>
        <v>0</v>
      </c>
      <c r="P869" s="56">
        <f t="shared" si="935"/>
        <v>618967.9</v>
      </c>
      <c r="Q869" s="56">
        <f t="shared" si="935"/>
        <v>0</v>
      </c>
      <c r="R869" s="56">
        <f t="shared" si="935"/>
        <v>0</v>
      </c>
      <c r="S869" s="89">
        <f t="shared" si="935"/>
        <v>618967.9</v>
      </c>
      <c r="T869" s="56">
        <f t="shared" si="935"/>
        <v>0</v>
      </c>
      <c r="U869" s="89">
        <f t="shared" si="935"/>
        <v>618967.9</v>
      </c>
      <c r="V869" s="56">
        <f t="shared" si="935"/>
        <v>0</v>
      </c>
      <c r="W869" s="56">
        <f t="shared" si="935"/>
        <v>0</v>
      </c>
      <c r="X869" s="56">
        <f t="shared" si="935"/>
        <v>0</v>
      </c>
      <c r="Y869" s="56">
        <f t="shared" si="935"/>
        <v>0</v>
      </c>
    </row>
    <row r="870" spans="2:25" s="53" customFormat="1" x14ac:dyDescent="0.2">
      <c r="B870" s="54" t="s">
        <v>97</v>
      </c>
      <c r="C870" s="55"/>
      <c r="D870" s="56">
        <f t="shared" ref="D870:M879" si="936">SUMIFS(D$621:D$688,$A$621:$A$688,$B870)</f>
        <v>0</v>
      </c>
      <c r="E870" s="56">
        <f t="shared" si="936"/>
        <v>618967.9</v>
      </c>
      <c r="F870" s="56">
        <f t="shared" si="936"/>
        <v>618967.9</v>
      </c>
      <c r="G870" s="56">
        <f t="shared" si="936"/>
        <v>0</v>
      </c>
      <c r="H870" s="56">
        <f t="shared" si="936"/>
        <v>0</v>
      </c>
      <c r="I870" s="56">
        <f t="shared" si="936"/>
        <v>0</v>
      </c>
      <c r="J870" s="56">
        <f t="shared" si="936"/>
        <v>618967.9</v>
      </c>
      <c r="K870" s="56">
        <f t="shared" si="936"/>
        <v>618967.9</v>
      </c>
      <c r="L870" s="89">
        <f t="shared" si="936"/>
        <v>0</v>
      </c>
      <c r="M870" s="89">
        <f t="shared" si="936"/>
        <v>0</v>
      </c>
      <c r="N870" s="56">
        <f t="shared" ref="N870:Y879" si="937">SUMIFS(N$621:N$688,$A$621:$A$688,$B870)</f>
        <v>618967.9</v>
      </c>
      <c r="O870" s="56">
        <f t="shared" si="937"/>
        <v>0</v>
      </c>
      <c r="P870" s="56">
        <f t="shared" si="937"/>
        <v>618967.9</v>
      </c>
      <c r="Q870" s="56">
        <f t="shared" si="937"/>
        <v>0</v>
      </c>
      <c r="R870" s="56">
        <f t="shared" si="937"/>
        <v>0</v>
      </c>
      <c r="S870" s="89">
        <f t="shared" si="937"/>
        <v>618967.9</v>
      </c>
      <c r="T870" s="56">
        <f t="shared" si="937"/>
        <v>0</v>
      </c>
      <c r="U870" s="89">
        <f t="shared" si="937"/>
        <v>618967.9</v>
      </c>
      <c r="V870" s="56">
        <f t="shared" si="937"/>
        <v>0</v>
      </c>
      <c r="W870" s="56">
        <f t="shared" si="937"/>
        <v>0</v>
      </c>
      <c r="X870" s="56">
        <f t="shared" si="937"/>
        <v>0</v>
      </c>
      <c r="Y870" s="56">
        <f t="shared" si="937"/>
        <v>0</v>
      </c>
    </row>
    <row r="871" spans="2:25" s="53" customFormat="1" x14ac:dyDescent="0.2">
      <c r="B871" s="54" t="s">
        <v>99</v>
      </c>
      <c r="C871" s="55"/>
      <c r="D871" s="56">
        <f t="shared" si="936"/>
        <v>0</v>
      </c>
      <c r="E871" s="56">
        <f t="shared" si="936"/>
        <v>542104</v>
      </c>
      <c r="F871" s="56">
        <f t="shared" si="936"/>
        <v>542104</v>
      </c>
      <c r="G871" s="56">
        <f t="shared" si="936"/>
        <v>0</v>
      </c>
      <c r="H871" s="56">
        <f t="shared" si="936"/>
        <v>0</v>
      </c>
      <c r="I871" s="56">
        <f t="shared" si="936"/>
        <v>0</v>
      </c>
      <c r="J871" s="56">
        <f t="shared" si="936"/>
        <v>542104</v>
      </c>
      <c r="K871" s="56">
        <f t="shared" si="936"/>
        <v>542104</v>
      </c>
      <c r="L871" s="89">
        <f t="shared" si="936"/>
        <v>0</v>
      </c>
      <c r="M871" s="89">
        <f t="shared" si="936"/>
        <v>0</v>
      </c>
      <c r="N871" s="56">
        <f t="shared" si="937"/>
        <v>518458</v>
      </c>
      <c r="O871" s="56">
        <f t="shared" si="937"/>
        <v>0</v>
      </c>
      <c r="P871" s="56">
        <f t="shared" si="937"/>
        <v>518458</v>
      </c>
      <c r="Q871" s="56">
        <f t="shared" si="937"/>
        <v>0</v>
      </c>
      <c r="R871" s="56">
        <f t="shared" si="937"/>
        <v>0</v>
      </c>
      <c r="S871" s="89">
        <f t="shared" si="937"/>
        <v>518458</v>
      </c>
      <c r="T871" s="56">
        <f t="shared" si="937"/>
        <v>0</v>
      </c>
      <c r="U871" s="89">
        <f t="shared" si="937"/>
        <v>518458</v>
      </c>
      <c r="V871" s="56">
        <f t="shared" si="937"/>
        <v>0</v>
      </c>
      <c r="W871" s="56">
        <f t="shared" si="937"/>
        <v>23646</v>
      </c>
      <c r="X871" s="56">
        <f t="shared" si="937"/>
        <v>0</v>
      </c>
      <c r="Y871" s="56">
        <f t="shared" si="937"/>
        <v>0</v>
      </c>
    </row>
    <row r="872" spans="2:25" s="53" customFormat="1" x14ac:dyDescent="0.2">
      <c r="B872" s="54" t="s">
        <v>101</v>
      </c>
      <c r="C872" s="55"/>
      <c r="D872" s="56">
        <f t="shared" si="936"/>
        <v>0</v>
      </c>
      <c r="E872" s="56">
        <f t="shared" si="936"/>
        <v>542104</v>
      </c>
      <c r="F872" s="56">
        <f t="shared" si="936"/>
        <v>542104</v>
      </c>
      <c r="G872" s="56">
        <f t="shared" si="936"/>
        <v>0</v>
      </c>
      <c r="H872" s="56">
        <f t="shared" si="936"/>
        <v>0</v>
      </c>
      <c r="I872" s="56">
        <f t="shared" si="936"/>
        <v>0</v>
      </c>
      <c r="J872" s="56">
        <f t="shared" si="936"/>
        <v>542104</v>
      </c>
      <c r="K872" s="56">
        <f t="shared" si="936"/>
        <v>542104</v>
      </c>
      <c r="L872" s="89">
        <f t="shared" si="936"/>
        <v>0</v>
      </c>
      <c r="M872" s="89">
        <f t="shared" si="936"/>
        <v>0</v>
      </c>
      <c r="N872" s="56">
        <f t="shared" si="937"/>
        <v>518458</v>
      </c>
      <c r="O872" s="56">
        <f t="shared" si="937"/>
        <v>0</v>
      </c>
      <c r="P872" s="56">
        <f t="shared" si="937"/>
        <v>518458</v>
      </c>
      <c r="Q872" s="56">
        <f t="shared" si="937"/>
        <v>0</v>
      </c>
      <c r="R872" s="56">
        <f t="shared" si="937"/>
        <v>0</v>
      </c>
      <c r="S872" s="89">
        <f t="shared" si="937"/>
        <v>518458</v>
      </c>
      <c r="T872" s="56">
        <f t="shared" si="937"/>
        <v>0</v>
      </c>
      <c r="U872" s="89">
        <f t="shared" si="937"/>
        <v>518458</v>
      </c>
      <c r="V872" s="56">
        <f t="shared" si="937"/>
        <v>0</v>
      </c>
      <c r="W872" s="56">
        <f t="shared" si="937"/>
        <v>23646</v>
      </c>
      <c r="X872" s="56">
        <f t="shared" si="937"/>
        <v>0</v>
      </c>
      <c r="Y872" s="56">
        <f t="shared" si="937"/>
        <v>0</v>
      </c>
    </row>
    <row r="873" spans="2:25" s="53" customFormat="1" x14ac:dyDescent="0.2">
      <c r="B873" s="54" t="s">
        <v>103</v>
      </c>
      <c r="C873" s="55"/>
      <c r="D873" s="56">
        <f t="shared" si="936"/>
        <v>0</v>
      </c>
      <c r="E873" s="56">
        <f t="shared" si="936"/>
        <v>542104</v>
      </c>
      <c r="F873" s="56">
        <f t="shared" si="936"/>
        <v>542104</v>
      </c>
      <c r="G873" s="56">
        <f t="shared" si="936"/>
        <v>0</v>
      </c>
      <c r="H873" s="56">
        <f t="shared" si="936"/>
        <v>0</v>
      </c>
      <c r="I873" s="56">
        <f t="shared" si="936"/>
        <v>0</v>
      </c>
      <c r="J873" s="56">
        <f t="shared" si="936"/>
        <v>542104</v>
      </c>
      <c r="K873" s="56">
        <f t="shared" si="936"/>
        <v>542104</v>
      </c>
      <c r="L873" s="89">
        <f t="shared" si="936"/>
        <v>0</v>
      </c>
      <c r="M873" s="89">
        <f t="shared" si="936"/>
        <v>0</v>
      </c>
      <c r="N873" s="56">
        <f t="shared" si="937"/>
        <v>518458</v>
      </c>
      <c r="O873" s="56">
        <f t="shared" si="937"/>
        <v>0</v>
      </c>
      <c r="P873" s="56">
        <f t="shared" si="937"/>
        <v>518458</v>
      </c>
      <c r="Q873" s="56">
        <f t="shared" si="937"/>
        <v>0</v>
      </c>
      <c r="R873" s="56">
        <f t="shared" si="937"/>
        <v>0</v>
      </c>
      <c r="S873" s="89">
        <f t="shared" si="937"/>
        <v>518458</v>
      </c>
      <c r="T873" s="56">
        <f t="shared" si="937"/>
        <v>0</v>
      </c>
      <c r="U873" s="89">
        <f t="shared" si="937"/>
        <v>518458</v>
      </c>
      <c r="V873" s="56">
        <f t="shared" si="937"/>
        <v>0</v>
      </c>
      <c r="W873" s="56">
        <f t="shared" si="937"/>
        <v>23646</v>
      </c>
      <c r="X873" s="56">
        <f t="shared" si="937"/>
        <v>0</v>
      </c>
      <c r="Y873" s="56">
        <f t="shared" si="937"/>
        <v>0</v>
      </c>
    </row>
    <row r="874" spans="2:25" s="53" customFormat="1" x14ac:dyDescent="0.2">
      <c r="B874" s="54" t="s">
        <v>105</v>
      </c>
      <c r="C874" s="55"/>
      <c r="D874" s="56">
        <f t="shared" si="936"/>
        <v>0</v>
      </c>
      <c r="E874" s="56">
        <f t="shared" si="936"/>
        <v>1010797.5</v>
      </c>
      <c r="F874" s="56">
        <f t="shared" si="936"/>
        <v>1010797.5</v>
      </c>
      <c r="G874" s="56">
        <f t="shared" si="936"/>
        <v>196801</v>
      </c>
      <c r="H874" s="56">
        <f t="shared" si="936"/>
        <v>0</v>
      </c>
      <c r="I874" s="56">
        <f t="shared" si="936"/>
        <v>0</v>
      </c>
      <c r="J874" s="56">
        <f t="shared" si="936"/>
        <v>813996.5</v>
      </c>
      <c r="K874" s="56">
        <f t="shared" si="936"/>
        <v>1010797.5</v>
      </c>
      <c r="L874" s="89">
        <f t="shared" si="936"/>
        <v>0</v>
      </c>
      <c r="M874" s="89">
        <f t="shared" si="936"/>
        <v>196800.05</v>
      </c>
      <c r="N874" s="56">
        <f t="shared" si="937"/>
        <v>813996.5</v>
      </c>
      <c r="O874" s="56">
        <f t="shared" si="937"/>
        <v>0</v>
      </c>
      <c r="P874" s="56">
        <f t="shared" si="937"/>
        <v>1010796.55</v>
      </c>
      <c r="Q874" s="56">
        <f t="shared" si="937"/>
        <v>0</v>
      </c>
      <c r="R874" s="56">
        <f t="shared" si="937"/>
        <v>196800.05</v>
      </c>
      <c r="S874" s="89">
        <f t="shared" si="937"/>
        <v>813996.5</v>
      </c>
      <c r="T874" s="56">
        <f t="shared" si="937"/>
        <v>0</v>
      </c>
      <c r="U874" s="89">
        <f t="shared" si="937"/>
        <v>1010796.55</v>
      </c>
      <c r="V874" s="56">
        <f t="shared" si="937"/>
        <v>0</v>
      </c>
      <c r="W874" s="56">
        <f t="shared" si="937"/>
        <v>0.95000000001164153</v>
      </c>
      <c r="X874" s="56">
        <f t="shared" si="937"/>
        <v>0</v>
      </c>
      <c r="Y874" s="56">
        <f t="shared" si="937"/>
        <v>0</v>
      </c>
    </row>
    <row r="875" spans="2:25" s="53" customFormat="1" x14ac:dyDescent="0.2">
      <c r="B875" s="54" t="s">
        <v>107</v>
      </c>
      <c r="C875" s="55"/>
      <c r="D875" s="56">
        <f t="shared" si="936"/>
        <v>0</v>
      </c>
      <c r="E875" s="56">
        <f t="shared" si="936"/>
        <v>1010797.5</v>
      </c>
      <c r="F875" s="56">
        <f t="shared" si="936"/>
        <v>1010797.5</v>
      </c>
      <c r="G875" s="56">
        <f t="shared" si="936"/>
        <v>196801</v>
      </c>
      <c r="H875" s="56">
        <f t="shared" si="936"/>
        <v>0</v>
      </c>
      <c r="I875" s="56">
        <f t="shared" si="936"/>
        <v>0</v>
      </c>
      <c r="J875" s="56">
        <f t="shared" si="936"/>
        <v>813996.5</v>
      </c>
      <c r="K875" s="56">
        <f t="shared" si="936"/>
        <v>1010797.5</v>
      </c>
      <c r="L875" s="89">
        <f t="shared" si="936"/>
        <v>0</v>
      </c>
      <c r="M875" s="89">
        <f t="shared" si="936"/>
        <v>196800.05</v>
      </c>
      <c r="N875" s="56">
        <f t="shared" si="937"/>
        <v>813996.5</v>
      </c>
      <c r="O875" s="56">
        <f t="shared" si="937"/>
        <v>0</v>
      </c>
      <c r="P875" s="56">
        <f t="shared" si="937"/>
        <v>1010796.55</v>
      </c>
      <c r="Q875" s="56">
        <f t="shared" si="937"/>
        <v>0</v>
      </c>
      <c r="R875" s="56">
        <f t="shared" si="937"/>
        <v>196800.05</v>
      </c>
      <c r="S875" s="89">
        <f t="shared" si="937"/>
        <v>813996.5</v>
      </c>
      <c r="T875" s="56">
        <f t="shared" si="937"/>
        <v>0</v>
      </c>
      <c r="U875" s="89">
        <f t="shared" si="937"/>
        <v>1010796.55</v>
      </c>
      <c r="V875" s="56">
        <f t="shared" si="937"/>
        <v>0</v>
      </c>
      <c r="W875" s="56">
        <f t="shared" si="937"/>
        <v>0.95000000001164153</v>
      </c>
      <c r="X875" s="56">
        <f t="shared" si="937"/>
        <v>0</v>
      </c>
      <c r="Y875" s="56">
        <f t="shared" si="937"/>
        <v>0</v>
      </c>
    </row>
    <row r="876" spans="2:25" s="53" customFormat="1" x14ac:dyDescent="0.2">
      <c r="B876" s="54" t="s">
        <v>109</v>
      </c>
      <c r="C876" s="55"/>
      <c r="D876" s="56">
        <f t="shared" si="936"/>
        <v>0</v>
      </c>
      <c r="E876" s="56">
        <f t="shared" si="936"/>
        <v>1010797.5</v>
      </c>
      <c r="F876" s="56">
        <f t="shared" si="936"/>
        <v>1010797.5</v>
      </c>
      <c r="G876" s="56">
        <f t="shared" si="936"/>
        <v>196801</v>
      </c>
      <c r="H876" s="56">
        <f t="shared" si="936"/>
        <v>0</v>
      </c>
      <c r="I876" s="56">
        <f t="shared" si="936"/>
        <v>0</v>
      </c>
      <c r="J876" s="56">
        <f t="shared" si="936"/>
        <v>813996.5</v>
      </c>
      <c r="K876" s="56">
        <f t="shared" si="936"/>
        <v>1010797.5</v>
      </c>
      <c r="L876" s="89">
        <f t="shared" si="936"/>
        <v>0</v>
      </c>
      <c r="M876" s="89">
        <f t="shared" si="936"/>
        <v>196800.05</v>
      </c>
      <c r="N876" s="56">
        <f t="shared" si="937"/>
        <v>813996.5</v>
      </c>
      <c r="O876" s="56">
        <f t="shared" si="937"/>
        <v>0</v>
      </c>
      <c r="P876" s="56">
        <f t="shared" si="937"/>
        <v>1010796.55</v>
      </c>
      <c r="Q876" s="56">
        <f t="shared" si="937"/>
        <v>0</v>
      </c>
      <c r="R876" s="56">
        <f t="shared" si="937"/>
        <v>196800.05</v>
      </c>
      <c r="S876" s="89">
        <f t="shared" si="937"/>
        <v>813996.5</v>
      </c>
      <c r="T876" s="56">
        <f t="shared" si="937"/>
        <v>0</v>
      </c>
      <c r="U876" s="89">
        <f t="shared" si="937"/>
        <v>1010796.55</v>
      </c>
      <c r="V876" s="56">
        <f t="shared" si="937"/>
        <v>0</v>
      </c>
      <c r="W876" s="56">
        <f t="shared" si="937"/>
        <v>0.95000000001164153</v>
      </c>
      <c r="X876" s="56">
        <f t="shared" si="937"/>
        <v>0</v>
      </c>
      <c r="Y876" s="56">
        <f t="shared" si="937"/>
        <v>0</v>
      </c>
    </row>
    <row r="877" spans="2:25" s="53" customFormat="1" x14ac:dyDescent="0.2">
      <c r="B877" s="54" t="s">
        <v>111</v>
      </c>
      <c r="C877" s="55"/>
      <c r="D877" s="56">
        <f t="shared" si="936"/>
        <v>0</v>
      </c>
      <c r="E877" s="56">
        <f t="shared" si="936"/>
        <v>749134</v>
      </c>
      <c r="F877" s="56">
        <f t="shared" si="936"/>
        <v>749134</v>
      </c>
      <c r="G877" s="56">
        <f t="shared" si="936"/>
        <v>0</v>
      </c>
      <c r="H877" s="56">
        <f t="shared" si="936"/>
        <v>0</v>
      </c>
      <c r="I877" s="56">
        <f t="shared" si="936"/>
        <v>0</v>
      </c>
      <c r="J877" s="56">
        <f t="shared" si="936"/>
        <v>749134</v>
      </c>
      <c r="K877" s="56">
        <f t="shared" si="936"/>
        <v>749134</v>
      </c>
      <c r="L877" s="89">
        <f t="shared" si="936"/>
        <v>0</v>
      </c>
      <c r="M877" s="89">
        <f t="shared" si="936"/>
        <v>0</v>
      </c>
      <c r="N877" s="56">
        <f t="shared" si="937"/>
        <v>749134</v>
      </c>
      <c r="O877" s="56">
        <f t="shared" si="937"/>
        <v>0</v>
      </c>
      <c r="P877" s="56">
        <f t="shared" si="937"/>
        <v>749134</v>
      </c>
      <c r="Q877" s="56">
        <f t="shared" si="937"/>
        <v>0</v>
      </c>
      <c r="R877" s="56">
        <f t="shared" si="937"/>
        <v>0</v>
      </c>
      <c r="S877" s="89">
        <f t="shared" si="937"/>
        <v>749134</v>
      </c>
      <c r="T877" s="56">
        <f t="shared" si="937"/>
        <v>0</v>
      </c>
      <c r="U877" s="89">
        <f t="shared" si="937"/>
        <v>749134</v>
      </c>
      <c r="V877" s="56">
        <f t="shared" si="937"/>
        <v>0</v>
      </c>
      <c r="W877" s="56">
        <f t="shared" si="937"/>
        <v>0</v>
      </c>
      <c r="X877" s="56">
        <f t="shared" si="937"/>
        <v>0</v>
      </c>
      <c r="Y877" s="56">
        <f t="shared" si="937"/>
        <v>0</v>
      </c>
    </row>
    <row r="878" spans="2:25" s="53" customFormat="1" x14ac:dyDescent="0.2">
      <c r="B878" s="54" t="s">
        <v>113</v>
      </c>
      <c r="C878" s="55"/>
      <c r="D878" s="56">
        <f t="shared" si="936"/>
        <v>0</v>
      </c>
      <c r="E878" s="56">
        <f t="shared" si="936"/>
        <v>749134</v>
      </c>
      <c r="F878" s="56">
        <f t="shared" si="936"/>
        <v>749134</v>
      </c>
      <c r="G878" s="56">
        <f t="shared" si="936"/>
        <v>0</v>
      </c>
      <c r="H878" s="56">
        <f t="shared" si="936"/>
        <v>0</v>
      </c>
      <c r="I878" s="56">
        <f t="shared" si="936"/>
        <v>0</v>
      </c>
      <c r="J878" s="56">
        <f t="shared" si="936"/>
        <v>749134</v>
      </c>
      <c r="K878" s="56">
        <f t="shared" si="936"/>
        <v>749134</v>
      </c>
      <c r="L878" s="89">
        <f t="shared" si="936"/>
        <v>0</v>
      </c>
      <c r="M878" s="89">
        <f t="shared" si="936"/>
        <v>0</v>
      </c>
      <c r="N878" s="56">
        <f t="shared" si="937"/>
        <v>749134</v>
      </c>
      <c r="O878" s="56">
        <f t="shared" si="937"/>
        <v>0</v>
      </c>
      <c r="P878" s="56">
        <f t="shared" si="937"/>
        <v>749134</v>
      </c>
      <c r="Q878" s="56">
        <f t="shared" si="937"/>
        <v>0</v>
      </c>
      <c r="R878" s="56">
        <f t="shared" si="937"/>
        <v>0</v>
      </c>
      <c r="S878" s="89">
        <f t="shared" si="937"/>
        <v>749134</v>
      </c>
      <c r="T878" s="56">
        <f t="shared" si="937"/>
        <v>0</v>
      </c>
      <c r="U878" s="89">
        <f t="shared" si="937"/>
        <v>749134</v>
      </c>
      <c r="V878" s="56">
        <f t="shared" si="937"/>
        <v>0</v>
      </c>
      <c r="W878" s="56">
        <f t="shared" si="937"/>
        <v>0</v>
      </c>
      <c r="X878" s="56">
        <f t="shared" si="937"/>
        <v>0</v>
      </c>
      <c r="Y878" s="56">
        <f t="shared" si="937"/>
        <v>0</v>
      </c>
    </row>
    <row r="879" spans="2:25" s="53" customFormat="1" x14ac:dyDescent="0.2">
      <c r="B879" s="54" t="s">
        <v>115</v>
      </c>
      <c r="C879" s="55"/>
      <c r="D879" s="56">
        <f t="shared" si="936"/>
        <v>0</v>
      </c>
      <c r="E879" s="56">
        <f t="shared" si="936"/>
        <v>749134</v>
      </c>
      <c r="F879" s="56">
        <f t="shared" si="936"/>
        <v>749134</v>
      </c>
      <c r="G879" s="56">
        <f t="shared" si="936"/>
        <v>0</v>
      </c>
      <c r="H879" s="56">
        <f t="shared" si="936"/>
        <v>0</v>
      </c>
      <c r="I879" s="56">
        <f t="shared" si="936"/>
        <v>0</v>
      </c>
      <c r="J879" s="56">
        <f t="shared" si="936"/>
        <v>749134</v>
      </c>
      <c r="K879" s="56">
        <f t="shared" si="936"/>
        <v>749134</v>
      </c>
      <c r="L879" s="89">
        <f t="shared" si="936"/>
        <v>0</v>
      </c>
      <c r="M879" s="89">
        <f t="shared" si="936"/>
        <v>0</v>
      </c>
      <c r="N879" s="56">
        <f t="shared" si="937"/>
        <v>749134</v>
      </c>
      <c r="O879" s="56">
        <f t="shared" si="937"/>
        <v>0</v>
      </c>
      <c r="P879" s="56">
        <f t="shared" si="937"/>
        <v>749134</v>
      </c>
      <c r="Q879" s="56">
        <f t="shared" si="937"/>
        <v>0</v>
      </c>
      <c r="R879" s="56">
        <f t="shared" si="937"/>
        <v>0</v>
      </c>
      <c r="S879" s="89">
        <f t="shared" si="937"/>
        <v>749134</v>
      </c>
      <c r="T879" s="56">
        <f t="shared" si="937"/>
        <v>0</v>
      </c>
      <c r="U879" s="89">
        <f t="shared" si="937"/>
        <v>749134</v>
      </c>
      <c r="V879" s="56">
        <f t="shared" si="937"/>
        <v>0</v>
      </c>
      <c r="W879" s="56">
        <f t="shared" si="937"/>
        <v>0</v>
      </c>
      <c r="X879" s="56">
        <f t="shared" si="937"/>
        <v>0</v>
      </c>
      <c r="Y879" s="56">
        <f t="shared" si="937"/>
        <v>0</v>
      </c>
    </row>
    <row r="880" spans="2:25" s="53" customFormat="1" x14ac:dyDescent="0.2">
      <c r="B880" s="54" t="s">
        <v>117</v>
      </c>
      <c r="C880" s="55"/>
      <c r="D880" s="56">
        <f t="shared" ref="D880:M889" si="938">SUMIFS(D$621:D$688,$A$621:$A$688,$B880)</f>
        <v>0</v>
      </c>
      <c r="E880" s="56">
        <f t="shared" si="938"/>
        <v>746959.95</v>
      </c>
      <c r="F880" s="56">
        <f t="shared" si="938"/>
        <v>746959.95</v>
      </c>
      <c r="G880" s="56">
        <f t="shared" si="938"/>
        <v>0</v>
      </c>
      <c r="H880" s="56">
        <f t="shared" si="938"/>
        <v>0</v>
      </c>
      <c r="I880" s="56">
        <f t="shared" si="938"/>
        <v>0</v>
      </c>
      <c r="J880" s="56">
        <f t="shared" si="938"/>
        <v>746959.95</v>
      </c>
      <c r="K880" s="56">
        <f t="shared" si="938"/>
        <v>746959.95</v>
      </c>
      <c r="L880" s="89">
        <f t="shared" si="938"/>
        <v>0</v>
      </c>
      <c r="M880" s="89">
        <f t="shared" si="938"/>
        <v>0</v>
      </c>
      <c r="N880" s="56">
        <f t="shared" ref="N880:Y889" si="939">SUMIFS(N$621:N$688,$A$621:$A$688,$B880)</f>
        <v>746959.95</v>
      </c>
      <c r="O880" s="56">
        <f t="shared" si="939"/>
        <v>0</v>
      </c>
      <c r="P880" s="56">
        <f t="shared" si="939"/>
        <v>746959.95</v>
      </c>
      <c r="Q880" s="56">
        <f t="shared" si="939"/>
        <v>0</v>
      </c>
      <c r="R880" s="56">
        <f t="shared" si="939"/>
        <v>0</v>
      </c>
      <c r="S880" s="89">
        <f t="shared" si="939"/>
        <v>733079.05</v>
      </c>
      <c r="T880" s="56">
        <f t="shared" si="939"/>
        <v>0</v>
      </c>
      <c r="U880" s="89">
        <f t="shared" si="939"/>
        <v>733079.05</v>
      </c>
      <c r="V880" s="56">
        <f t="shared" si="939"/>
        <v>0</v>
      </c>
      <c r="W880" s="56">
        <f t="shared" si="939"/>
        <v>0</v>
      </c>
      <c r="X880" s="56">
        <f t="shared" si="939"/>
        <v>0</v>
      </c>
      <c r="Y880" s="56">
        <f t="shared" si="939"/>
        <v>13880.899999999907</v>
      </c>
    </row>
    <row r="881" spans="2:25" s="53" customFormat="1" x14ac:dyDescent="0.2">
      <c r="B881" s="54" t="s">
        <v>119</v>
      </c>
      <c r="C881" s="55"/>
      <c r="D881" s="56">
        <f t="shared" si="938"/>
        <v>0</v>
      </c>
      <c r="E881" s="56">
        <f t="shared" si="938"/>
        <v>746959.95</v>
      </c>
      <c r="F881" s="56">
        <f t="shared" si="938"/>
        <v>746959.95</v>
      </c>
      <c r="G881" s="56">
        <f t="shared" si="938"/>
        <v>0</v>
      </c>
      <c r="H881" s="56">
        <f t="shared" si="938"/>
        <v>0</v>
      </c>
      <c r="I881" s="56">
        <f t="shared" si="938"/>
        <v>0</v>
      </c>
      <c r="J881" s="56">
        <f t="shared" si="938"/>
        <v>746959.95</v>
      </c>
      <c r="K881" s="56">
        <f t="shared" si="938"/>
        <v>746959.95</v>
      </c>
      <c r="L881" s="89">
        <f t="shared" si="938"/>
        <v>0</v>
      </c>
      <c r="M881" s="89">
        <f t="shared" si="938"/>
        <v>0</v>
      </c>
      <c r="N881" s="56">
        <f t="shared" si="939"/>
        <v>746959.95</v>
      </c>
      <c r="O881" s="56">
        <f t="shared" si="939"/>
        <v>0</v>
      </c>
      <c r="P881" s="56">
        <f t="shared" si="939"/>
        <v>746959.95</v>
      </c>
      <c r="Q881" s="56">
        <f t="shared" si="939"/>
        <v>0</v>
      </c>
      <c r="R881" s="56">
        <f t="shared" si="939"/>
        <v>0</v>
      </c>
      <c r="S881" s="89">
        <f t="shared" si="939"/>
        <v>733079.05</v>
      </c>
      <c r="T881" s="56">
        <f t="shared" si="939"/>
        <v>0</v>
      </c>
      <c r="U881" s="89">
        <f t="shared" si="939"/>
        <v>733079.05</v>
      </c>
      <c r="V881" s="56">
        <f t="shared" si="939"/>
        <v>0</v>
      </c>
      <c r="W881" s="56">
        <f t="shared" si="939"/>
        <v>0</v>
      </c>
      <c r="X881" s="56">
        <f t="shared" si="939"/>
        <v>0</v>
      </c>
      <c r="Y881" s="56">
        <f t="shared" si="939"/>
        <v>13880.899999999907</v>
      </c>
    </row>
    <row r="882" spans="2:25" s="53" customFormat="1" x14ac:dyDescent="0.2">
      <c r="B882" s="54" t="s">
        <v>121</v>
      </c>
      <c r="C882" s="55"/>
      <c r="D882" s="56">
        <f t="shared" si="938"/>
        <v>0</v>
      </c>
      <c r="E882" s="56">
        <f t="shared" si="938"/>
        <v>746959.95</v>
      </c>
      <c r="F882" s="56">
        <f t="shared" si="938"/>
        <v>746959.95</v>
      </c>
      <c r="G882" s="56">
        <f t="shared" si="938"/>
        <v>0</v>
      </c>
      <c r="H882" s="56">
        <f t="shared" si="938"/>
        <v>0</v>
      </c>
      <c r="I882" s="56">
        <f t="shared" si="938"/>
        <v>0</v>
      </c>
      <c r="J882" s="56">
        <f t="shared" si="938"/>
        <v>746959.95</v>
      </c>
      <c r="K882" s="56">
        <f t="shared" si="938"/>
        <v>746959.95</v>
      </c>
      <c r="L882" s="89">
        <f t="shared" si="938"/>
        <v>0</v>
      </c>
      <c r="M882" s="89">
        <f t="shared" si="938"/>
        <v>0</v>
      </c>
      <c r="N882" s="56">
        <f t="shared" si="939"/>
        <v>746959.95</v>
      </c>
      <c r="O882" s="56">
        <f t="shared" si="939"/>
        <v>0</v>
      </c>
      <c r="P882" s="56">
        <f t="shared" si="939"/>
        <v>746959.95</v>
      </c>
      <c r="Q882" s="56">
        <f t="shared" si="939"/>
        <v>0</v>
      </c>
      <c r="R882" s="56">
        <f t="shared" si="939"/>
        <v>0</v>
      </c>
      <c r="S882" s="89">
        <f t="shared" si="939"/>
        <v>733079.05</v>
      </c>
      <c r="T882" s="56">
        <f t="shared" si="939"/>
        <v>0</v>
      </c>
      <c r="U882" s="89">
        <f t="shared" si="939"/>
        <v>733079.05</v>
      </c>
      <c r="V882" s="56">
        <f t="shared" si="939"/>
        <v>0</v>
      </c>
      <c r="W882" s="56">
        <f t="shared" si="939"/>
        <v>0</v>
      </c>
      <c r="X882" s="56">
        <f t="shared" si="939"/>
        <v>0</v>
      </c>
      <c r="Y882" s="56">
        <f t="shared" si="939"/>
        <v>13880.899999999907</v>
      </c>
    </row>
    <row r="883" spans="2:25" s="53" customFormat="1" x14ac:dyDescent="0.2">
      <c r="B883" s="54" t="s">
        <v>123</v>
      </c>
      <c r="C883" s="55"/>
      <c r="D883" s="56">
        <f t="shared" si="938"/>
        <v>0</v>
      </c>
      <c r="E883" s="56">
        <f t="shared" si="938"/>
        <v>1054111.74</v>
      </c>
      <c r="F883" s="56">
        <f t="shared" si="938"/>
        <v>1054111.74</v>
      </c>
      <c r="G883" s="56">
        <f t="shared" si="938"/>
        <v>0</v>
      </c>
      <c r="H883" s="56">
        <f t="shared" si="938"/>
        <v>0</v>
      </c>
      <c r="I883" s="56">
        <f t="shared" si="938"/>
        <v>0</v>
      </c>
      <c r="J883" s="56">
        <f t="shared" si="938"/>
        <v>1054111.74</v>
      </c>
      <c r="K883" s="56">
        <f t="shared" si="938"/>
        <v>1054111.74</v>
      </c>
      <c r="L883" s="89">
        <f t="shared" si="938"/>
        <v>0</v>
      </c>
      <c r="M883" s="89">
        <f t="shared" si="938"/>
        <v>0</v>
      </c>
      <c r="N883" s="56">
        <f t="shared" si="939"/>
        <v>1054111.7399999998</v>
      </c>
      <c r="O883" s="56">
        <f t="shared" si="939"/>
        <v>0</v>
      </c>
      <c r="P883" s="56">
        <f t="shared" si="939"/>
        <v>1054111.7399999998</v>
      </c>
      <c r="Q883" s="56">
        <f t="shared" si="939"/>
        <v>0</v>
      </c>
      <c r="R883" s="56">
        <f t="shared" si="939"/>
        <v>0</v>
      </c>
      <c r="S883" s="89">
        <f t="shared" si="939"/>
        <v>1054111.7399999998</v>
      </c>
      <c r="T883" s="56">
        <f t="shared" si="939"/>
        <v>0</v>
      </c>
      <c r="U883" s="89">
        <f t="shared" si="939"/>
        <v>1054111.7399999998</v>
      </c>
      <c r="V883" s="56">
        <f t="shared" si="939"/>
        <v>0</v>
      </c>
      <c r="W883" s="56">
        <f t="shared" si="939"/>
        <v>0</v>
      </c>
      <c r="X883" s="56">
        <f t="shared" si="939"/>
        <v>0</v>
      </c>
      <c r="Y883" s="56">
        <f t="shared" si="939"/>
        <v>0</v>
      </c>
    </row>
    <row r="884" spans="2:25" s="53" customFormat="1" x14ac:dyDescent="0.2">
      <c r="B884" s="54" t="s">
        <v>125</v>
      </c>
      <c r="C884" s="55"/>
      <c r="D884" s="56">
        <f t="shared" si="938"/>
        <v>0</v>
      </c>
      <c r="E884" s="56">
        <f t="shared" si="938"/>
        <v>1054111.74</v>
      </c>
      <c r="F884" s="56">
        <f t="shared" si="938"/>
        <v>1054111.74</v>
      </c>
      <c r="G884" s="56">
        <f t="shared" si="938"/>
        <v>0</v>
      </c>
      <c r="H884" s="56">
        <f t="shared" si="938"/>
        <v>0</v>
      </c>
      <c r="I884" s="56">
        <f t="shared" si="938"/>
        <v>0</v>
      </c>
      <c r="J884" s="56">
        <f t="shared" si="938"/>
        <v>1054111.74</v>
      </c>
      <c r="K884" s="56">
        <f t="shared" si="938"/>
        <v>1054111.74</v>
      </c>
      <c r="L884" s="89">
        <f t="shared" si="938"/>
        <v>0</v>
      </c>
      <c r="M884" s="89">
        <f t="shared" si="938"/>
        <v>0</v>
      </c>
      <c r="N884" s="56">
        <f t="shared" si="939"/>
        <v>1054111.7399999998</v>
      </c>
      <c r="O884" s="56">
        <f t="shared" si="939"/>
        <v>0</v>
      </c>
      <c r="P884" s="56">
        <f t="shared" si="939"/>
        <v>1054111.7399999998</v>
      </c>
      <c r="Q884" s="56">
        <f t="shared" si="939"/>
        <v>0</v>
      </c>
      <c r="R884" s="56">
        <f t="shared" si="939"/>
        <v>0</v>
      </c>
      <c r="S884" s="89">
        <f t="shared" si="939"/>
        <v>1054111.7399999998</v>
      </c>
      <c r="T884" s="56">
        <f t="shared" si="939"/>
        <v>0</v>
      </c>
      <c r="U884" s="89">
        <f t="shared" si="939"/>
        <v>1054111.7399999998</v>
      </c>
      <c r="V884" s="56">
        <f t="shared" si="939"/>
        <v>0</v>
      </c>
      <c r="W884" s="56">
        <f t="shared" si="939"/>
        <v>0</v>
      </c>
      <c r="X884" s="56">
        <f t="shared" si="939"/>
        <v>0</v>
      </c>
      <c r="Y884" s="56">
        <f t="shared" si="939"/>
        <v>0</v>
      </c>
    </row>
    <row r="885" spans="2:25" s="53" customFormat="1" x14ac:dyDescent="0.2">
      <c r="B885" s="54" t="s">
        <v>127</v>
      </c>
      <c r="C885" s="55"/>
      <c r="D885" s="56">
        <f t="shared" si="938"/>
        <v>0</v>
      </c>
      <c r="E885" s="56">
        <f t="shared" si="938"/>
        <v>1054111.74</v>
      </c>
      <c r="F885" s="56">
        <f t="shared" si="938"/>
        <v>1054111.74</v>
      </c>
      <c r="G885" s="56">
        <f t="shared" si="938"/>
        <v>0</v>
      </c>
      <c r="H885" s="56">
        <f t="shared" si="938"/>
        <v>0</v>
      </c>
      <c r="I885" s="56">
        <f t="shared" si="938"/>
        <v>0</v>
      </c>
      <c r="J885" s="56">
        <f t="shared" si="938"/>
        <v>1054111.74</v>
      </c>
      <c r="K885" s="56">
        <f t="shared" si="938"/>
        <v>1054111.74</v>
      </c>
      <c r="L885" s="89">
        <f t="shared" si="938"/>
        <v>0</v>
      </c>
      <c r="M885" s="89">
        <f t="shared" si="938"/>
        <v>0</v>
      </c>
      <c r="N885" s="56">
        <f t="shared" si="939"/>
        <v>1054111.7399999998</v>
      </c>
      <c r="O885" s="56">
        <f t="shared" si="939"/>
        <v>0</v>
      </c>
      <c r="P885" s="56">
        <f t="shared" si="939"/>
        <v>1054111.7399999998</v>
      </c>
      <c r="Q885" s="56">
        <f t="shared" si="939"/>
        <v>0</v>
      </c>
      <c r="R885" s="56">
        <f t="shared" si="939"/>
        <v>0</v>
      </c>
      <c r="S885" s="89">
        <f t="shared" si="939"/>
        <v>1054111.7399999998</v>
      </c>
      <c r="T885" s="56">
        <f t="shared" si="939"/>
        <v>0</v>
      </c>
      <c r="U885" s="89">
        <f t="shared" si="939"/>
        <v>1054111.7399999998</v>
      </c>
      <c r="V885" s="56">
        <f t="shared" si="939"/>
        <v>0</v>
      </c>
      <c r="W885" s="56">
        <f t="shared" si="939"/>
        <v>0</v>
      </c>
      <c r="X885" s="56">
        <f t="shared" si="939"/>
        <v>0</v>
      </c>
      <c r="Y885" s="56">
        <f t="shared" si="939"/>
        <v>0</v>
      </c>
    </row>
    <row r="886" spans="2:25" s="53" customFormat="1" x14ac:dyDescent="0.2">
      <c r="B886" s="54" t="s">
        <v>129</v>
      </c>
      <c r="C886" s="55"/>
      <c r="D886" s="56">
        <f t="shared" si="938"/>
        <v>0</v>
      </c>
      <c r="E886" s="56">
        <f t="shared" si="938"/>
        <v>5014725.870000001</v>
      </c>
      <c r="F886" s="56">
        <f t="shared" si="938"/>
        <v>5014725.870000001</v>
      </c>
      <c r="G886" s="56">
        <f t="shared" si="938"/>
        <v>17410936</v>
      </c>
      <c r="H886" s="56">
        <f t="shared" si="938"/>
        <v>0</v>
      </c>
      <c r="I886" s="56">
        <f t="shared" si="938"/>
        <v>-12396210.129999999</v>
      </c>
      <c r="J886" s="56">
        <f t="shared" si="938"/>
        <v>0</v>
      </c>
      <c r="K886" s="56">
        <f t="shared" si="938"/>
        <v>5014725.870000001</v>
      </c>
      <c r="L886" s="89">
        <f t="shared" si="938"/>
        <v>0</v>
      </c>
      <c r="M886" s="89">
        <f t="shared" si="938"/>
        <v>690830.93</v>
      </c>
      <c r="N886" s="56">
        <f t="shared" si="939"/>
        <v>4323894.05</v>
      </c>
      <c r="O886" s="56">
        <f t="shared" si="939"/>
        <v>0</v>
      </c>
      <c r="P886" s="56">
        <f t="shared" si="939"/>
        <v>5014724.9799999995</v>
      </c>
      <c r="Q886" s="56">
        <f t="shared" si="939"/>
        <v>0</v>
      </c>
      <c r="R886" s="56">
        <f t="shared" si="939"/>
        <v>690830.93</v>
      </c>
      <c r="S886" s="89">
        <f t="shared" si="939"/>
        <v>4323894.05</v>
      </c>
      <c r="T886" s="56">
        <f t="shared" si="939"/>
        <v>0</v>
      </c>
      <c r="U886" s="89">
        <f t="shared" si="939"/>
        <v>5014724.9799999995</v>
      </c>
      <c r="V886" s="56">
        <f t="shared" si="939"/>
        <v>0</v>
      </c>
      <c r="W886" s="56">
        <f t="shared" si="939"/>
        <v>0.89000000117812306</v>
      </c>
      <c r="X886" s="56">
        <f t="shared" si="939"/>
        <v>0</v>
      </c>
      <c r="Y886" s="56">
        <f t="shared" si="939"/>
        <v>0</v>
      </c>
    </row>
    <row r="887" spans="2:25" s="53" customFormat="1" x14ac:dyDescent="0.2">
      <c r="B887" s="54" t="s">
        <v>131</v>
      </c>
      <c r="C887" s="55"/>
      <c r="D887" s="56">
        <f t="shared" si="938"/>
        <v>0</v>
      </c>
      <c r="E887" s="56">
        <f t="shared" si="938"/>
        <v>5014725.870000001</v>
      </c>
      <c r="F887" s="56">
        <f t="shared" si="938"/>
        <v>5014725.870000001</v>
      </c>
      <c r="G887" s="56">
        <f t="shared" si="938"/>
        <v>17410936</v>
      </c>
      <c r="H887" s="56">
        <f t="shared" si="938"/>
        <v>0</v>
      </c>
      <c r="I887" s="56">
        <f t="shared" si="938"/>
        <v>-12396210.129999999</v>
      </c>
      <c r="J887" s="56">
        <f t="shared" si="938"/>
        <v>0</v>
      </c>
      <c r="K887" s="56">
        <f t="shared" si="938"/>
        <v>5014725.870000001</v>
      </c>
      <c r="L887" s="89">
        <f t="shared" si="938"/>
        <v>0</v>
      </c>
      <c r="M887" s="89">
        <f t="shared" si="938"/>
        <v>690830.93</v>
      </c>
      <c r="N887" s="56">
        <f t="shared" si="939"/>
        <v>4323894.05</v>
      </c>
      <c r="O887" s="56">
        <f t="shared" si="939"/>
        <v>0</v>
      </c>
      <c r="P887" s="56">
        <f t="shared" si="939"/>
        <v>5014724.9799999995</v>
      </c>
      <c r="Q887" s="56">
        <f t="shared" si="939"/>
        <v>0</v>
      </c>
      <c r="R887" s="56">
        <f t="shared" si="939"/>
        <v>690830.93</v>
      </c>
      <c r="S887" s="89">
        <f t="shared" si="939"/>
        <v>4323894.05</v>
      </c>
      <c r="T887" s="56">
        <f t="shared" si="939"/>
        <v>0</v>
      </c>
      <c r="U887" s="89">
        <f t="shared" si="939"/>
        <v>5014724.9799999995</v>
      </c>
      <c r="V887" s="56">
        <f t="shared" si="939"/>
        <v>0</v>
      </c>
      <c r="W887" s="56">
        <f t="shared" si="939"/>
        <v>0.89000000117812306</v>
      </c>
      <c r="X887" s="56">
        <f t="shared" si="939"/>
        <v>0</v>
      </c>
      <c r="Y887" s="56">
        <f t="shared" si="939"/>
        <v>0</v>
      </c>
    </row>
    <row r="888" spans="2:25" s="53" customFormat="1" x14ac:dyDescent="0.2">
      <c r="B888" s="54" t="s">
        <v>133</v>
      </c>
      <c r="C888" s="55"/>
      <c r="D888" s="56">
        <f t="shared" si="938"/>
        <v>0</v>
      </c>
      <c r="E888" s="56">
        <f t="shared" si="938"/>
        <v>5014725.870000001</v>
      </c>
      <c r="F888" s="56">
        <f t="shared" si="938"/>
        <v>5014725.870000001</v>
      </c>
      <c r="G888" s="56">
        <f t="shared" si="938"/>
        <v>17410936</v>
      </c>
      <c r="H888" s="56">
        <f t="shared" si="938"/>
        <v>0</v>
      </c>
      <c r="I888" s="56">
        <f t="shared" si="938"/>
        <v>-12396210.129999999</v>
      </c>
      <c r="J888" s="56">
        <f t="shared" si="938"/>
        <v>0</v>
      </c>
      <c r="K888" s="56">
        <f t="shared" si="938"/>
        <v>5014725.870000001</v>
      </c>
      <c r="L888" s="89">
        <f t="shared" si="938"/>
        <v>0</v>
      </c>
      <c r="M888" s="89">
        <f t="shared" si="938"/>
        <v>690830.93</v>
      </c>
      <c r="N888" s="56">
        <f t="shared" si="939"/>
        <v>4323894.05</v>
      </c>
      <c r="O888" s="56">
        <f t="shared" si="939"/>
        <v>0</v>
      </c>
      <c r="P888" s="56">
        <f t="shared" si="939"/>
        <v>5014724.9799999995</v>
      </c>
      <c r="Q888" s="56">
        <f t="shared" si="939"/>
        <v>0</v>
      </c>
      <c r="R888" s="56">
        <f t="shared" si="939"/>
        <v>690830.93</v>
      </c>
      <c r="S888" s="89">
        <f t="shared" si="939"/>
        <v>4323894.05</v>
      </c>
      <c r="T888" s="56">
        <f t="shared" si="939"/>
        <v>0</v>
      </c>
      <c r="U888" s="89">
        <f t="shared" si="939"/>
        <v>5014724.9799999995</v>
      </c>
      <c r="V888" s="56">
        <f t="shared" si="939"/>
        <v>0</v>
      </c>
      <c r="W888" s="56">
        <f t="shared" si="939"/>
        <v>0.89000000117812306</v>
      </c>
      <c r="X888" s="56">
        <f t="shared" si="939"/>
        <v>0</v>
      </c>
      <c r="Y888" s="56">
        <f t="shared" si="939"/>
        <v>0</v>
      </c>
    </row>
    <row r="889" spans="2:25" s="53" customFormat="1" x14ac:dyDescent="0.2">
      <c r="B889" s="54" t="s">
        <v>136</v>
      </c>
      <c r="C889" s="55"/>
      <c r="D889" s="56">
        <f t="shared" si="938"/>
        <v>0</v>
      </c>
      <c r="E889" s="56">
        <f t="shared" si="938"/>
        <v>840905</v>
      </c>
      <c r="F889" s="56">
        <f t="shared" si="938"/>
        <v>840905</v>
      </c>
      <c r="G889" s="56">
        <f t="shared" si="938"/>
        <v>0</v>
      </c>
      <c r="H889" s="56">
        <f t="shared" si="938"/>
        <v>0</v>
      </c>
      <c r="I889" s="56">
        <f t="shared" si="938"/>
        <v>0</v>
      </c>
      <c r="J889" s="56">
        <f t="shared" si="938"/>
        <v>840905</v>
      </c>
      <c r="K889" s="56">
        <f t="shared" si="938"/>
        <v>840905</v>
      </c>
      <c r="L889" s="89">
        <f t="shared" si="938"/>
        <v>0</v>
      </c>
      <c r="M889" s="89">
        <f t="shared" si="938"/>
        <v>0</v>
      </c>
      <c r="N889" s="56">
        <f t="shared" si="939"/>
        <v>840905</v>
      </c>
      <c r="O889" s="56">
        <f t="shared" si="939"/>
        <v>0</v>
      </c>
      <c r="P889" s="56">
        <f t="shared" si="939"/>
        <v>840905</v>
      </c>
      <c r="Q889" s="56">
        <f t="shared" si="939"/>
        <v>0</v>
      </c>
      <c r="R889" s="56">
        <f t="shared" si="939"/>
        <v>0</v>
      </c>
      <c r="S889" s="89">
        <f t="shared" si="939"/>
        <v>840905</v>
      </c>
      <c r="T889" s="56">
        <f t="shared" si="939"/>
        <v>0</v>
      </c>
      <c r="U889" s="89">
        <f t="shared" si="939"/>
        <v>840905</v>
      </c>
      <c r="V889" s="56">
        <f t="shared" si="939"/>
        <v>0</v>
      </c>
      <c r="W889" s="56">
        <f t="shared" si="939"/>
        <v>0</v>
      </c>
      <c r="X889" s="56">
        <f t="shared" si="939"/>
        <v>0</v>
      </c>
      <c r="Y889" s="56">
        <f t="shared" si="939"/>
        <v>0</v>
      </c>
    </row>
    <row r="890" spans="2:25" s="53" customFormat="1" x14ac:dyDescent="0.2">
      <c r="B890" s="54" t="s">
        <v>138</v>
      </c>
      <c r="C890" s="55"/>
      <c r="D890" s="56">
        <f t="shared" ref="D890:M897" si="940">SUMIFS(D$621:D$688,$A$621:$A$688,$B890)</f>
        <v>0</v>
      </c>
      <c r="E890" s="56">
        <f t="shared" si="940"/>
        <v>840905</v>
      </c>
      <c r="F890" s="56">
        <f t="shared" si="940"/>
        <v>840905</v>
      </c>
      <c r="G890" s="56">
        <f t="shared" si="940"/>
        <v>0</v>
      </c>
      <c r="H890" s="56">
        <f t="shared" si="940"/>
        <v>0</v>
      </c>
      <c r="I890" s="56">
        <f t="shared" si="940"/>
        <v>0</v>
      </c>
      <c r="J890" s="56">
        <f t="shared" si="940"/>
        <v>840905</v>
      </c>
      <c r="K890" s="56">
        <f t="shared" si="940"/>
        <v>840905</v>
      </c>
      <c r="L890" s="89">
        <f t="shared" si="940"/>
        <v>0</v>
      </c>
      <c r="M890" s="89">
        <f t="shared" si="940"/>
        <v>0</v>
      </c>
      <c r="N890" s="56">
        <f t="shared" ref="N890:Y897" si="941">SUMIFS(N$621:N$688,$A$621:$A$688,$B890)</f>
        <v>840905</v>
      </c>
      <c r="O890" s="56">
        <f t="shared" si="941"/>
        <v>0</v>
      </c>
      <c r="P890" s="56">
        <f t="shared" si="941"/>
        <v>840905</v>
      </c>
      <c r="Q890" s="56">
        <f t="shared" si="941"/>
        <v>0</v>
      </c>
      <c r="R890" s="56">
        <f t="shared" si="941"/>
        <v>0</v>
      </c>
      <c r="S890" s="89">
        <f t="shared" si="941"/>
        <v>840905</v>
      </c>
      <c r="T890" s="56">
        <f t="shared" si="941"/>
        <v>0</v>
      </c>
      <c r="U890" s="89">
        <f t="shared" si="941"/>
        <v>840905</v>
      </c>
      <c r="V890" s="56">
        <f t="shared" si="941"/>
        <v>0</v>
      </c>
      <c r="W890" s="56">
        <f t="shared" si="941"/>
        <v>0</v>
      </c>
      <c r="X890" s="56">
        <f t="shared" si="941"/>
        <v>0</v>
      </c>
      <c r="Y890" s="56">
        <f t="shared" si="941"/>
        <v>0</v>
      </c>
    </row>
    <row r="891" spans="2:25" s="53" customFormat="1" x14ac:dyDescent="0.2">
      <c r="B891" s="54" t="s">
        <v>140</v>
      </c>
      <c r="C891" s="55"/>
      <c r="D891" s="56">
        <f t="shared" si="940"/>
        <v>0</v>
      </c>
      <c r="E891" s="56">
        <f t="shared" si="940"/>
        <v>840905</v>
      </c>
      <c r="F891" s="56">
        <f t="shared" si="940"/>
        <v>840905</v>
      </c>
      <c r="G891" s="56">
        <f t="shared" si="940"/>
        <v>0</v>
      </c>
      <c r="H891" s="56">
        <f t="shared" si="940"/>
        <v>0</v>
      </c>
      <c r="I891" s="56">
        <f t="shared" si="940"/>
        <v>0</v>
      </c>
      <c r="J891" s="56">
        <f t="shared" si="940"/>
        <v>840905</v>
      </c>
      <c r="K891" s="56">
        <f t="shared" si="940"/>
        <v>840905</v>
      </c>
      <c r="L891" s="89">
        <f t="shared" si="940"/>
        <v>0</v>
      </c>
      <c r="M891" s="89">
        <f t="shared" si="940"/>
        <v>0</v>
      </c>
      <c r="N891" s="56">
        <f t="shared" si="941"/>
        <v>840905</v>
      </c>
      <c r="O891" s="56">
        <f t="shared" si="941"/>
        <v>0</v>
      </c>
      <c r="P891" s="56">
        <f t="shared" si="941"/>
        <v>840905</v>
      </c>
      <c r="Q891" s="56">
        <f t="shared" si="941"/>
        <v>0</v>
      </c>
      <c r="R891" s="56">
        <f t="shared" si="941"/>
        <v>0</v>
      </c>
      <c r="S891" s="89">
        <f t="shared" si="941"/>
        <v>840905</v>
      </c>
      <c r="T891" s="56">
        <f t="shared" si="941"/>
        <v>0</v>
      </c>
      <c r="U891" s="89">
        <f t="shared" si="941"/>
        <v>840905</v>
      </c>
      <c r="V891" s="56">
        <f t="shared" si="941"/>
        <v>0</v>
      </c>
      <c r="W891" s="56">
        <f t="shared" si="941"/>
        <v>0</v>
      </c>
      <c r="X891" s="56">
        <f t="shared" si="941"/>
        <v>0</v>
      </c>
      <c r="Y891" s="56">
        <f t="shared" si="941"/>
        <v>0</v>
      </c>
    </row>
    <row r="892" spans="2:25" s="53" customFormat="1" x14ac:dyDescent="0.2">
      <c r="B892" s="54" t="s">
        <v>142</v>
      </c>
      <c r="C892" s="55"/>
      <c r="D892" s="56">
        <f t="shared" si="940"/>
        <v>0</v>
      </c>
      <c r="E892" s="56">
        <f t="shared" si="940"/>
        <v>1407583</v>
      </c>
      <c r="F892" s="56">
        <f t="shared" si="940"/>
        <v>1407583</v>
      </c>
      <c r="G892" s="56">
        <f t="shared" si="940"/>
        <v>608323</v>
      </c>
      <c r="H892" s="56">
        <f t="shared" si="940"/>
        <v>0</v>
      </c>
      <c r="I892" s="56">
        <f t="shared" si="940"/>
        <v>0</v>
      </c>
      <c r="J892" s="56">
        <f t="shared" si="940"/>
        <v>799260</v>
      </c>
      <c r="K892" s="56">
        <f t="shared" si="940"/>
        <v>1407583</v>
      </c>
      <c r="L892" s="89">
        <f t="shared" si="940"/>
        <v>0</v>
      </c>
      <c r="M892" s="89">
        <f t="shared" si="940"/>
        <v>0</v>
      </c>
      <c r="N892" s="56">
        <f t="shared" si="941"/>
        <v>1407583</v>
      </c>
      <c r="O892" s="56">
        <f t="shared" si="941"/>
        <v>0</v>
      </c>
      <c r="P892" s="56">
        <f t="shared" si="941"/>
        <v>1407583</v>
      </c>
      <c r="Q892" s="56">
        <f t="shared" si="941"/>
        <v>0</v>
      </c>
      <c r="R892" s="56">
        <f t="shared" si="941"/>
        <v>0</v>
      </c>
      <c r="S892" s="89">
        <f t="shared" si="941"/>
        <v>1038209.5</v>
      </c>
      <c r="T892" s="56">
        <f t="shared" si="941"/>
        <v>0</v>
      </c>
      <c r="U892" s="89">
        <f t="shared" si="941"/>
        <v>1038209.5</v>
      </c>
      <c r="V892" s="56">
        <f t="shared" si="941"/>
        <v>0</v>
      </c>
      <c r="W892" s="56">
        <f t="shared" si="941"/>
        <v>0</v>
      </c>
      <c r="X892" s="56">
        <f t="shared" si="941"/>
        <v>0</v>
      </c>
      <c r="Y892" s="56">
        <f t="shared" si="941"/>
        <v>369373.5</v>
      </c>
    </row>
    <row r="893" spans="2:25" s="53" customFormat="1" x14ac:dyDescent="0.2">
      <c r="B893" s="54" t="s">
        <v>144</v>
      </c>
      <c r="C893" s="55"/>
      <c r="D893" s="56">
        <f t="shared" si="940"/>
        <v>0</v>
      </c>
      <c r="E893" s="56">
        <f t="shared" si="940"/>
        <v>1407583</v>
      </c>
      <c r="F893" s="56">
        <f t="shared" si="940"/>
        <v>1407583</v>
      </c>
      <c r="G893" s="56">
        <f t="shared" si="940"/>
        <v>608323</v>
      </c>
      <c r="H893" s="56">
        <f t="shared" si="940"/>
        <v>0</v>
      </c>
      <c r="I893" s="56">
        <f t="shared" si="940"/>
        <v>0</v>
      </c>
      <c r="J893" s="56">
        <f t="shared" si="940"/>
        <v>799260</v>
      </c>
      <c r="K893" s="56">
        <f t="shared" si="940"/>
        <v>1407583</v>
      </c>
      <c r="L893" s="89">
        <f t="shared" si="940"/>
        <v>0</v>
      </c>
      <c r="M893" s="89">
        <f t="shared" si="940"/>
        <v>0</v>
      </c>
      <c r="N893" s="56">
        <f t="shared" si="941"/>
        <v>1407583</v>
      </c>
      <c r="O893" s="56">
        <f t="shared" si="941"/>
        <v>0</v>
      </c>
      <c r="P893" s="56">
        <f t="shared" si="941"/>
        <v>1407583</v>
      </c>
      <c r="Q893" s="56">
        <f t="shared" si="941"/>
        <v>0</v>
      </c>
      <c r="R893" s="56">
        <f t="shared" si="941"/>
        <v>0</v>
      </c>
      <c r="S893" s="89">
        <f t="shared" si="941"/>
        <v>1038209.5</v>
      </c>
      <c r="T893" s="56">
        <f t="shared" si="941"/>
        <v>0</v>
      </c>
      <c r="U893" s="89">
        <f t="shared" si="941"/>
        <v>1038209.5</v>
      </c>
      <c r="V893" s="56">
        <f t="shared" si="941"/>
        <v>0</v>
      </c>
      <c r="W893" s="56">
        <f t="shared" si="941"/>
        <v>0</v>
      </c>
      <c r="X893" s="56">
        <f t="shared" si="941"/>
        <v>0</v>
      </c>
      <c r="Y893" s="56">
        <f t="shared" si="941"/>
        <v>369373.5</v>
      </c>
    </row>
    <row r="894" spans="2:25" s="53" customFormat="1" x14ac:dyDescent="0.2">
      <c r="B894" s="54" t="s">
        <v>146</v>
      </c>
      <c r="C894" s="55"/>
      <c r="D894" s="56">
        <f t="shared" si="940"/>
        <v>0</v>
      </c>
      <c r="E894" s="56">
        <f t="shared" si="940"/>
        <v>1407583</v>
      </c>
      <c r="F894" s="56">
        <f t="shared" si="940"/>
        <v>1407583</v>
      </c>
      <c r="G894" s="56">
        <f t="shared" si="940"/>
        <v>608323</v>
      </c>
      <c r="H894" s="56">
        <f t="shared" si="940"/>
        <v>0</v>
      </c>
      <c r="I894" s="56">
        <f t="shared" si="940"/>
        <v>0</v>
      </c>
      <c r="J894" s="56">
        <f t="shared" si="940"/>
        <v>799260</v>
      </c>
      <c r="K894" s="56">
        <f t="shared" si="940"/>
        <v>1407583</v>
      </c>
      <c r="L894" s="89">
        <f t="shared" si="940"/>
        <v>0</v>
      </c>
      <c r="M894" s="89">
        <f t="shared" si="940"/>
        <v>0</v>
      </c>
      <c r="N894" s="56">
        <f t="shared" si="941"/>
        <v>1407583</v>
      </c>
      <c r="O894" s="56">
        <f t="shared" si="941"/>
        <v>0</v>
      </c>
      <c r="P894" s="56">
        <f t="shared" si="941"/>
        <v>1407583</v>
      </c>
      <c r="Q894" s="56">
        <f t="shared" si="941"/>
        <v>0</v>
      </c>
      <c r="R894" s="56">
        <f t="shared" si="941"/>
        <v>0</v>
      </c>
      <c r="S894" s="89">
        <f t="shared" si="941"/>
        <v>1038209.5</v>
      </c>
      <c r="T894" s="56">
        <f t="shared" si="941"/>
        <v>0</v>
      </c>
      <c r="U894" s="89">
        <f t="shared" si="941"/>
        <v>1038209.5</v>
      </c>
      <c r="V894" s="56">
        <f t="shared" si="941"/>
        <v>0</v>
      </c>
      <c r="W894" s="56">
        <f t="shared" si="941"/>
        <v>0</v>
      </c>
      <c r="X894" s="56">
        <f t="shared" si="941"/>
        <v>0</v>
      </c>
      <c r="Y894" s="56">
        <f t="shared" si="941"/>
        <v>369373.5</v>
      </c>
    </row>
    <row r="895" spans="2:25" s="53" customFormat="1" x14ac:dyDescent="0.2">
      <c r="B895" s="54" t="s">
        <v>148</v>
      </c>
      <c r="C895" s="55"/>
      <c r="D895" s="56">
        <f t="shared" si="940"/>
        <v>0</v>
      </c>
      <c r="E895" s="56">
        <f t="shared" si="940"/>
        <v>786632.89</v>
      </c>
      <c r="F895" s="56">
        <f t="shared" si="940"/>
        <v>786632.89</v>
      </c>
      <c r="G895" s="56">
        <f t="shared" si="940"/>
        <v>0</v>
      </c>
      <c r="H895" s="56">
        <f t="shared" si="940"/>
        <v>0</v>
      </c>
      <c r="I895" s="56">
        <f t="shared" si="940"/>
        <v>0</v>
      </c>
      <c r="J895" s="56">
        <f t="shared" si="940"/>
        <v>786632.89</v>
      </c>
      <c r="K895" s="56">
        <f t="shared" si="940"/>
        <v>786632.89</v>
      </c>
      <c r="L895" s="89">
        <f t="shared" si="940"/>
        <v>0</v>
      </c>
      <c r="M895" s="89">
        <f t="shared" si="940"/>
        <v>0</v>
      </c>
      <c r="N895" s="56">
        <f t="shared" si="941"/>
        <v>757854.24</v>
      </c>
      <c r="O895" s="56">
        <f t="shared" si="941"/>
        <v>0</v>
      </c>
      <c r="P895" s="56">
        <f t="shared" si="941"/>
        <v>757854.24</v>
      </c>
      <c r="Q895" s="56">
        <f t="shared" si="941"/>
        <v>0</v>
      </c>
      <c r="R895" s="56">
        <f t="shared" si="941"/>
        <v>0</v>
      </c>
      <c r="S895" s="89">
        <f t="shared" si="941"/>
        <v>757854.24</v>
      </c>
      <c r="T895" s="56">
        <f t="shared" si="941"/>
        <v>0</v>
      </c>
      <c r="U895" s="89">
        <f t="shared" si="941"/>
        <v>757854.24</v>
      </c>
      <c r="V895" s="56">
        <f t="shared" si="941"/>
        <v>0</v>
      </c>
      <c r="W895" s="56">
        <f t="shared" si="941"/>
        <v>28778.650000000023</v>
      </c>
      <c r="X895" s="56">
        <f t="shared" si="941"/>
        <v>0</v>
      </c>
      <c r="Y895" s="56">
        <f t="shared" si="941"/>
        <v>0</v>
      </c>
    </row>
    <row r="896" spans="2:25" s="53" customFormat="1" x14ac:dyDescent="0.2">
      <c r="B896" s="54" t="s">
        <v>150</v>
      </c>
      <c r="C896" s="55"/>
      <c r="D896" s="56">
        <f t="shared" si="940"/>
        <v>0</v>
      </c>
      <c r="E896" s="56">
        <f t="shared" si="940"/>
        <v>786632.89</v>
      </c>
      <c r="F896" s="56">
        <f t="shared" si="940"/>
        <v>786632.89</v>
      </c>
      <c r="G896" s="56">
        <f t="shared" si="940"/>
        <v>0</v>
      </c>
      <c r="H896" s="56">
        <f t="shared" si="940"/>
        <v>0</v>
      </c>
      <c r="I896" s="56">
        <f t="shared" si="940"/>
        <v>0</v>
      </c>
      <c r="J896" s="56">
        <f t="shared" si="940"/>
        <v>786632.89</v>
      </c>
      <c r="K896" s="56">
        <f t="shared" si="940"/>
        <v>786632.89</v>
      </c>
      <c r="L896" s="89">
        <f t="shared" si="940"/>
        <v>0</v>
      </c>
      <c r="M896" s="89">
        <f t="shared" si="940"/>
        <v>0</v>
      </c>
      <c r="N896" s="56">
        <f t="shared" si="941"/>
        <v>757854.24</v>
      </c>
      <c r="O896" s="56">
        <f t="shared" si="941"/>
        <v>0</v>
      </c>
      <c r="P896" s="56">
        <f t="shared" si="941"/>
        <v>757854.24</v>
      </c>
      <c r="Q896" s="56">
        <f t="shared" si="941"/>
        <v>0</v>
      </c>
      <c r="R896" s="56">
        <f t="shared" si="941"/>
        <v>0</v>
      </c>
      <c r="S896" s="89">
        <f t="shared" si="941"/>
        <v>757854.24</v>
      </c>
      <c r="T896" s="56">
        <f t="shared" si="941"/>
        <v>0</v>
      </c>
      <c r="U896" s="89">
        <f t="shared" si="941"/>
        <v>757854.24</v>
      </c>
      <c r="V896" s="56">
        <f t="shared" si="941"/>
        <v>0</v>
      </c>
      <c r="W896" s="56">
        <f t="shared" si="941"/>
        <v>28778.650000000023</v>
      </c>
      <c r="X896" s="56">
        <f t="shared" si="941"/>
        <v>0</v>
      </c>
      <c r="Y896" s="56">
        <f t="shared" si="941"/>
        <v>0</v>
      </c>
    </row>
    <row r="897" spans="2:25" s="53" customFormat="1" x14ac:dyDescent="0.2">
      <c r="B897" s="54" t="s">
        <v>152</v>
      </c>
      <c r="C897" s="55"/>
      <c r="D897" s="56">
        <f t="shared" si="940"/>
        <v>0</v>
      </c>
      <c r="E897" s="56">
        <f t="shared" si="940"/>
        <v>786632.89</v>
      </c>
      <c r="F897" s="56">
        <f t="shared" si="940"/>
        <v>786632.89</v>
      </c>
      <c r="G897" s="56">
        <f t="shared" si="940"/>
        <v>0</v>
      </c>
      <c r="H897" s="56">
        <f t="shared" si="940"/>
        <v>0</v>
      </c>
      <c r="I897" s="56">
        <f t="shared" si="940"/>
        <v>0</v>
      </c>
      <c r="J897" s="56">
        <f t="shared" si="940"/>
        <v>786632.89</v>
      </c>
      <c r="K897" s="56">
        <f t="shared" si="940"/>
        <v>786632.89</v>
      </c>
      <c r="L897" s="89">
        <f t="shared" si="940"/>
        <v>0</v>
      </c>
      <c r="M897" s="89">
        <f t="shared" si="940"/>
        <v>0</v>
      </c>
      <c r="N897" s="56">
        <f t="shared" si="941"/>
        <v>757854.24</v>
      </c>
      <c r="O897" s="56">
        <f t="shared" si="941"/>
        <v>0</v>
      </c>
      <c r="P897" s="56">
        <f t="shared" si="941"/>
        <v>757854.24</v>
      </c>
      <c r="Q897" s="56">
        <f t="shared" si="941"/>
        <v>0</v>
      </c>
      <c r="R897" s="56">
        <f t="shared" si="941"/>
        <v>0</v>
      </c>
      <c r="S897" s="89">
        <f t="shared" si="941"/>
        <v>757854.24</v>
      </c>
      <c r="T897" s="56">
        <f t="shared" si="941"/>
        <v>0</v>
      </c>
      <c r="U897" s="89">
        <f t="shared" si="941"/>
        <v>757854.24</v>
      </c>
      <c r="V897" s="56">
        <f t="shared" si="941"/>
        <v>0</v>
      </c>
      <c r="W897" s="56">
        <f t="shared" si="941"/>
        <v>28778.650000000023</v>
      </c>
      <c r="X897" s="56">
        <f t="shared" si="941"/>
        <v>0</v>
      </c>
      <c r="Y897" s="56">
        <f t="shared" si="941"/>
        <v>0</v>
      </c>
    </row>
  </sheetData>
  <mergeCells count="33">
    <mergeCell ref="V13:V16"/>
    <mergeCell ref="W13:W16"/>
    <mergeCell ref="X13:Y14"/>
    <mergeCell ref="X15:X16"/>
    <mergeCell ref="Y15:Y16"/>
    <mergeCell ref="U13:U16"/>
    <mergeCell ref="J13:J16"/>
    <mergeCell ref="K13:K16"/>
    <mergeCell ref="L13:L16"/>
    <mergeCell ref="M13:M16"/>
    <mergeCell ref="N13:N16"/>
    <mergeCell ref="O13:O16"/>
    <mergeCell ref="P13:P16"/>
    <mergeCell ref="Q13:Q16"/>
    <mergeCell ref="R13:R16"/>
    <mergeCell ref="S13:S16"/>
    <mergeCell ref="T13:T16"/>
    <mergeCell ref="I13:I16"/>
    <mergeCell ref="B1:Y1"/>
    <mergeCell ref="B2:Y2"/>
    <mergeCell ref="B3:Y3"/>
    <mergeCell ref="B12:B16"/>
    <mergeCell ref="C12:C16"/>
    <mergeCell ref="D12:F12"/>
    <mergeCell ref="G12:K12"/>
    <mergeCell ref="L12:P12"/>
    <mergeCell ref="Q12:U12"/>
    <mergeCell ref="V12:Y12"/>
    <mergeCell ref="D13:D16"/>
    <mergeCell ref="E13:E16"/>
    <mergeCell ref="F13:F16"/>
    <mergeCell ref="G13:G16"/>
    <mergeCell ref="H13:H16"/>
  </mergeCells>
  <pageMargins left="0.25" right="0.25" top="0.25" bottom="0.5" header="0.3" footer="0.3"/>
  <pageSetup paperSize="10000" scale="43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FAR1 01 total </vt:lpstr>
      <vt:lpstr>FAR1 01 regional</vt:lpstr>
      <vt:lpstr>FAR1 01 particular</vt:lpstr>
      <vt:lpstr>FAR1 01 particular and ous</vt:lpstr>
      <vt:lpstr>'FAR1 01 particular'!Print_Area</vt:lpstr>
      <vt:lpstr>'FAR1 01 particular and ous'!Print_Area</vt:lpstr>
      <vt:lpstr>'FAR1 01 regional'!Print_Area</vt:lpstr>
      <vt:lpstr>'FAR1 01 particular'!Print_Titles</vt:lpstr>
      <vt:lpstr>'FAR1 01 particular and ous'!Print_Titles</vt:lpstr>
      <vt:lpstr>'FAR1 01 regional'!Print_Titles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</dc:creator>
  <cp:lastModifiedBy>Mitch</cp:lastModifiedBy>
  <cp:lastPrinted>2019-10-16T12:33:41Z</cp:lastPrinted>
  <dcterms:created xsi:type="dcterms:W3CDTF">2019-07-19T01:00:36Z</dcterms:created>
  <dcterms:modified xsi:type="dcterms:W3CDTF">2019-10-23T09:40:25Z</dcterms:modified>
</cp:coreProperties>
</file>